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.camara2\Downloads\"/>
    </mc:Choice>
  </mc:AlternateContent>
  <bookViews>
    <workbookView xWindow="0" yWindow="0" windowWidth="28800" windowHeight="11700"/>
  </bookViews>
  <sheets>
    <sheet name="1. Supermercado" sheetId="1" r:id="rId1"/>
    <sheet name="2. Padaria" sheetId="3" r:id="rId2"/>
    <sheet name="3. Salgados" sheetId="4" r:id="rId3"/>
    <sheet name="4. Material de expediente" sheetId="5" r:id="rId4"/>
    <sheet name="5. Suprimentos TIC" sheetId="11" r:id="rId5"/>
    <sheet name="6. Material gráfico" sheetId="6" r:id="rId6"/>
    <sheet name="7. Chaves, carimbos, ..." sheetId="12" r:id="rId7"/>
    <sheet name="8. Gás e Água" sheetId="2" r:id="rId8"/>
    <sheet name="9. Equipamentos TIC" sheetId="13" r:id="rId9"/>
    <sheet name="10. Fragmentador de papel" sheetId="15" r:id="rId10"/>
    <sheet name="11. Mobiliário" sheetId="44" r:id="rId11"/>
    <sheet name="12. Serv Gestão de Frotas" sheetId="7" r:id="rId12"/>
    <sheet name="13. Locação de veículos" sheetId="34" r:id="rId13"/>
    <sheet name="14. Serv Transporte servidores" sheetId="8" r:id="rId14"/>
    <sheet name="15. Serv Internet e Telefonia" sheetId="9" r:id="rId15"/>
    <sheet name="16. Serv Seguro Estagiários" sheetId="16" r:id="rId16"/>
    <sheet name="17. Serviços Postais" sheetId="17" r:id="rId17"/>
    <sheet name="18. Tarifas Bancárias" sheetId="18" r:id="rId18"/>
    <sheet name="19. Manutenção ar cond" sheetId="20" r:id="rId19"/>
    <sheet name="20. Terceirização" sheetId="21" r:id="rId20"/>
    <sheet name="21. Serv água e esgoto" sheetId="22" r:id="rId21"/>
    <sheet name="22. Serv Energia Elétrica" sheetId="23" r:id="rId22"/>
    <sheet name="23. Serv Buffet" sheetId="24" r:id="rId23"/>
    <sheet name="24. Serv Recarga Extintores" sheetId="25" r:id="rId24"/>
    <sheet name="25. Serv Dedetização " sheetId="26" r:id="rId25"/>
    <sheet name="26. Locação Imóvel" sheetId="27" r:id="rId26"/>
    <sheet name="27. Saúde Ocupacional" sheetId="29" r:id="rId27"/>
    <sheet name="28. Sistema de segurança" sheetId="32" r:id="rId28"/>
    <sheet name="29. Manutenção predial" sheetId="33" r:id="rId29"/>
    <sheet name="30. Serv Chaveiro" sheetId="31" r:id="rId30"/>
    <sheet name="31. Publicações Oficiais" sheetId="19" r:id="rId31"/>
    <sheet name="32. Serv Publicidade" sheetId="10" r:id="rId32"/>
    <sheet name="33. Plano de saúde" sheetId="28" r:id="rId33"/>
    <sheet name="34. Treinamento" sheetId="30" r:id="rId34"/>
    <sheet name="35. Hospedagem" sheetId="48" r:id="rId35"/>
    <sheet name="36. Sistema de Gestão" sheetId="35" r:id="rId36"/>
    <sheet name="37. Locação de impressoras" sheetId="36" r:id="rId37"/>
    <sheet name="38. Armazenamento em nuvem" sheetId="38" r:id="rId38"/>
    <sheet name="39. Cerfificado Digital" sheetId="37" r:id="rId39"/>
    <sheet name="40. Locação Nobreak" sheetId="51" r:id="rId40"/>
    <sheet name="41. Transporte Escola" sheetId="39" r:id="rId41"/>
    <sheet name="42. Passagens aéreas e desp loc" sheetId="40" r:id="rId42"/>
    <sheet name="43 - Cesta Natalina" sheetId="42" r:id="rId43"/>
    <sheet name="Resumo" sheetId="49" r:id="rId44"/>
    <sheet name="Orçamento 2025" sheetId="47" r:id="rId45"/>
  </sheets>
  <externalReferences>
    <externalReference r:id="rId46"/>
  </externalReferences>
  <definedNames>
    <definedName name="_xlnm._FilterDatabase" localSheetId="0" hidden="1">'1. Supermercado'!$A$2:$J$93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2" l="1"/>
  <c r="H61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G14" i="49" l="1"/>
  <c r="D21" i="47"/>
  <c r="H3" i="40"/>
  <c r="G5" i="48"/>
  <c r="F5" i="48"/>
  <c r="H3" i="48"/>
  <c r="H5" i="48" s="1"/>
  <c r="G5" i="26"/>
  <c r="H5" i="26"/>
  <c r="F5" i="26"/>
  <c r="H4" i="26"/>
  <c r="I8" i="6"/>
  <c r="J8" i="6"/>
  <c r="H8" i="6"/>
  <c r="H4" i="48" l="1"/>
  <c r="J7" i="6" l="1"/>
  <c r="D12" i="47" l="1"/>
  <c r="I10" i="12" l="1"/>
  <c r="H10" i="12"/>
  <c r="J9" i="12"/>
  <c r="J10" i="12" s="1"/>
  <c r="G6" i="24"/>
  <c r="F6" i="24"/>
  <c r="H5" i="24"/>
  <c r="G52" i="49"/>
  <c r="H51" i="49"/>
  <c r="F51" i="49"/>
  <c r="G4" i="51"/>
  <c r="F4" i="51"/>
  <c r="H3" i="51"/>
  <c r="H4" i="51" s="1"/>
  <c r="I14" i="13"/>
  <c r="G7" i="38"/>
  <c r="H7" i="38"/>
  <c r="F7" i="38"/>
  <c r="H5" i="38"/>
  <c r="H4" i="38"/>
  <c r="H3" i="38"/>
  <c r="C48" i="47" l="1"/>
  <c r="D13" i="47"/>
  <c r="D9" i="47"/>
  <c r="D10" i="47"/>
  <c r="C13" i="47"/>
  <c r="C12" i="47"/>
  <c r="E12" i="47" s="1"/>
  <c r="C10" i="47"/>
  <c r="E10" i="47" s="1"/>
  <c r="C9" i="47"/>
  <c r="E9" i="47" s="1"/>
  <c r="E13" i="47" l="1"/>
  <c r="G6" i="32"/>
  <c r="H6" i="32"/>
  <c r="F6" i="32"/>
  <c r="H5" i="32"/>
  <c r="C49" i="47"/>
  <c r="G49" i="49" l="1"/>
  <c r="G31" i="49"/>
  <c r="G24" i="49"/>
  <c r="G35" i="49" s="1"/>
  <c r="G6" i="49"/>
  <c r="G59" i="49"/>
  <c r="G57" i="49"/>
  <c r="G55" i="49"/>
  <c r="G46" i="49"/>
  <c r="G44" i="49"/>
  <c r="G42" i="49"/>
  <c r="G40" i="49"/>
  <c r="G38" i="49"/>
  <c r="G17" i="49"/>
  <c r="G10" i="49"/>
  <c r="H21" i="13"/>
  <c r="G21" i="13"/>
  <c r="I19" i="13"/>
  <c r="I18" i="13"/>
  <c r="G60" i="49" l="1"/>
  <c r="C50" i="47" s="1"/>
  <c r="G5" i="40" l="1"/>
  <c r="H5" i="40"/>
  <c r="F5" i="40"/>
  <c r="I17" i="13"/>
  <c r="I16" i="13"/>
  <c r="I20" i="13"/>
  <c r="F11" i="21"/>
  <c r="F58" i="49" l="1"/>
  <c r="F59" i="49" s="1"/>
  <c r="F54" i="49"/>
  <c r="H54" i="49" s="1"/>
  <c r="F56" i="49"/>
  <c r="D15" i="47" s="1"/>
  <c r="E15" i="47" s="1"/>
  <c r="F45" i="49"/>
  <c r="F46" i="49" s="1"/>
  <c r="F43" i="49"/>
  <c r="F44" i="49" s="1"/>
  <c r="F53" i="49"/>
  <c r="F55" i="49" s="1"/>
  <c r="F50" i="49"/>
  <c r="H50" i="49" s="1"/>
  <c r="F47" i="49"/>
  <c r="F39" i="49"/>
  <c r="F40" i="49" s="1"/>
  <c r="F37" i="49"/>
  <c r="H37" i="49" s="1"/>
  <c r="F36" i="49"/>
  <c r="F34" i="49"/>
  <c r="H34" i="49" s="1"/>
  <c r="F33" i="49"/>
  <c r="H33" i="49" s="1"/>
  <c r="F31" i="49"/>
  <c r="H31" i="49" s="1"/>
  <c r="F30" i="49"/>
  <c r="H30" i="49" s="1"/>
  <c r="F28" i="49"/>
  <c r="H28" i="49" s="1"/>
  <c r="F26" i="49"/>
  <c r="H26" i="49" s="1"/>
  <c r="F25" i="49"/>
  <c r="H25" i="49" s="1"/>
  <c r="F23" i="49"/>
  <c r="H23" i="49" s="1"/>
  <c r="F22" i="49"/>
  <c r="H22" i="49" s="1"/>
  <c r="F21" i="49"/>
  <c r="H21" i="49" s="1"/>
  <c r="F20" i="49"/>
  <c r="H20" i="49" s="1"/>
  <c r="F19" i="49"/>
  <c r="H19" i="49" s="1"/>
  <c r="F18" i="49"/>
  <c r="F16" i="49"/>
  <c r="H16" i="49" s="1"/>
  <c r="F15" i="49"/>
  <c r="F17" i="49" s="1"/>
  <c r="F13" i="49"/>
  <c r="H13" i="49" s="1"/>
  <c r="F9" i="49"/>
  <c r="H9" i="49" s="1"/>
  <c r="F8" i="49"/>
  <c r="H8" i="49" s="1"/>
  <c r="F6" i="49"/>
  <c r="H6" i="49" s="1"/>
  <c r="E45" i="47"/>
  <c r="E44" i="47"/>
  <c r="E41" i="47"/>
  <c r="E40" i="47"/>
  <c r="E37" i="47"/>
  <c r="E36" i="47"/>
  <c r="E34" i="47"/>
  <c r="E20" i="47"/>
  <c r="F38" i="49" l="1"/>
  <c r="H56" i="49"/>
  <c r="F57" i="49"/>
  <c r="H39" i="49"/>
  <c r="D25" i="47"/>
  <c r="E25" i="47" s="1"/>
  <c r="H47" i="49"/>
  <c r="H18" i="49"/>
  <c r="D27" i="47"/>
  <c r="E27" i="47" s="1"/>
  <c r="H53" i="49"/>
  <c r="D16" i="47"/>
  <c r="E16" i="47" s="1"/>
  <c r="H43" i="49"/>
  <c r="D42" i="47"/>
  <c r="H15" i="49"/>
  <c r="H45" i="49"/>
  <c r="D28" i="47"/>
  <c r="E28" i="47" s="1"/>
  <c r="H36" i="49"/>
  <c r="D38" i="47"/>
  <c r="H58" i="49"/>
  <c r="D24" i="47"/>
  <c r="I58" i="11"/>
  <c r="H58" i="11"/>
  <c r="I15" i="13" l="1"/>
  <c r="J57" i="11"/>
  <c r="G5" i="29" l="1"/>
  <c r="F5" i="29"/>
  <c r="H3" i="29"/>
  <c r="H4" i="44"/>
  <c r="G4" i="44"/>
  <c r="I3" i="44"/>
  <c r="I4" i="44" s="1"/>
  <c r="I11" i="13"/>
  <c r="I13" i="13"/>
  <c r="I12" i="13"/>
  <c r="I10" i="13"/>
  <c r="I7" i="13"/>
  <c r="I8" i="13"/>
  <c r="I9" i="13"/>
  <c r="K55" i="11" l="1"/>
  <c r="J55" i="11"/>
  <c r="K54" i="11"/>
  <c r="J54" i="11"/>
  <c r="K52" i="11"/>
  <c r="J52" i="11"/>
  <c r="K53" i="11"/>
  <c r="J53" i="11"/>
  <c r="K51" i="11"/>
  <c r="J51" i="11"/>
  <c r="K56" i="11"/>
  <c r="J56" i="11"/>
  <c r="K50" i="11"/>
  <c r="J50" i="11"/>
  <c r="K46" i="11"/>
  <c r="J46" i="11"/>
  <c r="K49" i="11"/>
  <c r="J49" i="11"/>
  <c r="K48" i="11"/>
  <c r="J48" i="11"/>
  <c r="K47" i="11"/>
  <c r="J47" i="11"/>
  <c r="K45" i="11"/>
  <c r="J45" i="11"/>
  <c r="K44" i="11"/>
  <c r="J44" i="11"/>
  <c r="K43" i="11"/>
  <c r="J43" i="11"/>
  <c r="K41" i="11"/>
  <c r="J41" i="11"/>
  <c r="K40" i="11"/>
  <c r="J40" i="11"/>
  <c r="K39" i="11"/>
  <c r="J39" i="11"/>
  <c r="K34" i="11"/>
  <c r="J34" i="11"/>
  <c r="K33" i="11"/>
  <c r="J33" i="11"/>
  <c r="K32" i="11"/>
  <c r="J32" i="11"/>
  <c r="K31" i="11"/>
  <c r="J31" i="11"/>
  <c r="K42" i="11"/>
  <c r="J42" i="11"/>
  <c r="K38" i="11"/>
  <c r="J38" i="11"/>
  <c r="K37" i="11"/>
  <c r="J37" i="11"/>
  <c r="K36" i="11"/>
  <c r="J36" i="11"/>
  <c r="K35" i="11"/>
  <c r="J35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9" i="11"/>
  <c r="J19" i="11"/>
  <c r="K18" i="11"/>
  <c r="J18" i="11"/>
  <c r="K16" i="11"/>
  <c r="J16" i="11"/>
  <c r="I6" i="42"/>
  <c r="J15" i="42" l="1"/>
  <c r="J13" i="42"/>
  <c r="J12" i="42"/>
  <c r="J10" i="42"/>
  <c r="J9" i="42"/>
  <c r="J8" i="42"/>
  <c r="J7" i="42"/>
  <c r="J11" i="42"/>
  <c r="J6" i="42"/>
  <c r="I17" i="42" l="1"/>
  <c r="H17" i="42"/>
  <c r="J16" i="42"/>
  <c r="J14" i="42"/>
  <c r="J5" i="42"/>
  <c r="J4" i="42"/>
  <c r="J3" i="42"/>
  <c r="H4" i="40"/>
  <c r="J17" i="42" l="1"/>
  <c r="E24" i="47" s="1"/>
  <c r="G4" i="39"/>
  <c r="F4" i="39"/>
  <c r="H3" i="39"/>
  <c r="H4" i="39" s="1"/>
  <c r="H6" i="38"/>
  <c r="F49" i="49" s="1"/>
  <c r="G7" i="37"/>
  <c r="F7" i="37"/>
  <c r="H3" i="37"/>
  <c r="H7" i="37" s="1"/>
  <c r="H4" i="37"/>
  <c r="H5" i="37"/>
  <c r="H6" i="37"/>
  <c r="G4" i="36"/>
  <c r="F4" i="36"/>
  <c r="H3" i="36"/>
  <c r="H4" i="36" s="1"/>
  <c r="F48" i="49" s="1"/>
  <c r="H48" i="49" l="1"/>
  <c r="D22" i="47"/>
  <c r="E22" i="47" s="1"/>
  <c r="F52" i="49"/>
  <c r="H49" i="49"/>
  <c r="G4" i="35"/>
  <c r="F4" i="35"/>
  <c r="H3" i="35"/>
  <c r="H4" i="35" s="1"/>
  <c r="H3" i="32" l="1"/>
  <c r="G4" i="34" l="1"/>
  <c r="F4" i="34"/>
  <c r="H3" i="34"/>
  <c r="H4" i="34" s="1"/>
  <c r="G4" i="33"/>
  <c r="F4" i="33"/>
  <c r="H3" i="33"/>
  <c r="H4" i="33" s="1"/>
  <c r="F32" i="49"/>
  <c r="H32" i="49" s="1"/>
  <c r="G8" i="31"/>
  <c r="F8" i="31"/>
  <c r="H5" i="31"/>
  <c r="H4" i="31"/>
  <c r="H6" i="31"/>
  <c r="H7" i="31"/>
  <c r="H3" i="31"/>
  <c r="H8" i="31" s="1"/>
  <c r="J4" i="12"/>
  <c r="J5" i="12"/>
  <c r="J6" i="12"/>
  <c r="J7" i="12"/>
  <c r="J8" i="12"/>
  <c r="K14" i="11" l="1"/>
  <c r="J14" i="11"/>
  <c r="K13" i="11"/>
  <c r="J13" i="11"/>
  <c r="K12" i="11"/>
  <c r="J12" i="11"/>
  <c r="K11" i="11"/>
  <c r="J11" i="11"/>
  <c r="K17" i="11"/>
  <c r="J17" i="11"/>
  <c r="K15" i="11"/>
  <c r="J15" i="11"/>
  <c r="G4" i="30" l="1"/>
  <c r="F4" i="30"/>
  <c r="H3" i="30"/>
  <c r="H4" i="30" s="1"/>
  <c r="F41" i="49" l="1"/>
  <c r="H4" i="29"/>
  <c r="H5" i="29" s="1"/>
  <c r="G4" i="28"/>
  <c r="F4" i="28"/>
  <c r="H3" i="28"/>
  <c r="H4" i="28" s="1"/>
  <c r="F42" i="49" l="1"/>
  <c r="H41" i="49"/>
  <c r="D46" i="47"/>
  <c r="E46" i="47" s="1"/>
  <c r="G4" i="27"/>
  <c r="F4" i="27"/>
  <c r="H3" i="27"/>
  <c r="H4" i="27" s="1"/>
  <c r="G4" i="25"/>
  <c r="G9" i="20" l="1"/>
  <c r="F9" i="20"/>
  <c r="H5" i="20"/>
  <c r="H4" i="20"/>
  <c r="H3" i="20"/>
  <c r="H7" i="20"/>
  <c r="H6" i="20"/>
  <c r="G11" i="21"/>
  <c r="H10" i="21"/>
  <c r="H7" i="21"/>
  <c r="H9" i="21"/>
  <c r="H11" i="21" s="1"/>
  <c r="H6" i="21"/>
  <c r="H5" i="21"/>
  <c r="H4" i="21"/>
  <c r="H8" i="21"/>
  <c r="H3" i="19"/>
  <c r="G6" i="10"/>
  <c r="F6" i="10"/>
  <c r="H4" i="10"/>
  <c r="H3" i="26" l="1"/>
  <c r="F29" i="49" s="1"/>
  <c r="H29" i="49" s="1"/>
  <c r="F4" i="25"/>
  <c r="H3" i="25"/>
  <c r="H4" i="24"/>
  <c r="H3" i="24"/>
  <c r="H6" i="24" s="1"/>
  <c r="F27" i="49" l="1"/>
  <c r="H27" i="49" s="1"/>
  <c r="H4" i="25"/>
  <c r="G5" i="23"/>
  <c r="F5" i="23"/>
  <c r="H4" i="23"/>
  <c r="H3" i="23"/>
  <c r="H5" i="23" s="1"/>
  <c r="G4" i="22" l="1"/>
  <c r="F4" i="22"/>
  <c r="H3" i="22"/>
  <c r="H4" i="22" s="1"/>
  <c r="H3" i="21"/>
  <c r="H8" i="20"/>
  <c r="H9" i="20" s="1"/>
  <c r="F24" i="49" l="1"/>
  <c r="F35" i="49" s="1"/>
  <c r="G4" i="19"/>
  <c r="F4" i="19"/>
  <c r="H4" i="19"/>
  <c r="G4" i="18"/>
  <c r="F4" i="18"/>
  <c r="H3" i="18"/>
  <c r="H4" i="18" s="1"/>
  <c r="G4" i="17"/>
  <c r="F4" i="17"/>
  <c r="H3" i="17"/>
  <c r="H4" i="17" s="1"/>
  <c r="G4" i="16"/>
  <c r="F4" i="16"/>
  <c r="H3" i="16"/>
  <c r="H4" i="16" s="1"/>
  <c r="H4" i="15"/>
  <c r="G4" i="15"/>
  <c r="I3" i="15"/>
  <c r="I4" i="15" s="1"/>
  <c r="F12" i="49" s="1"/>
  <c r="H12" i="49" s="1"/>
  <c r="I6" i="13"/>
  <c r="I5" i="13"/>
  <c r="I4" i="13"/>
  <c r="I3" i="13"/>
  <c r="J3" i="12"/>
  <c r="K20" i="11"/>
  <c r="J20" i="11"/>
  <c r="K10" i="11"/>
  <c r="J10" i="11"/>
  <c r="K9" i="11"/>
  <c r="J9" i="11"/>
  <c r="K8" i="11"/>
  <c r="J8" i="11"/>
  <c r="K7" i="11"/>
  <c r="J7" i="11"/>
  <c r="K6" i="11"/>
  <c r="J6" i="11"/>
  <c r="K5" i="11"/>
  <c r="J5" i="11"/>
  <c r="K4" i="11"/>
  <c r="J4" i="11"/>
  <c r="K3" i="11"/>
  <c r="J3" i="11"/>
  <c r="H3" i="10"/>
  <c r="H5" i="10"/>
  <c r="I21" i="13" l="1"/>
  <c r="H24" i="49"/>
  <c r="E21" i="47"/>
  <c r="J58" i="11"/>
  <c r="H6" i="10"/>
  <c r="E38" i="47" s="1"/>
  <c r="K58" i="11"/>
  <c r="F11" i="49" l="1"/>
  <c r="G9" i="9"/>
  <c r="F9" i="9"/>
  <c r="H7" i="9"/>
  <c r="H6" i="9"/>
  <c r="H5" i="9"/>
  <c r="H4" i="9"/>
  <c r="F14" i="49" l="1"/>
  <c r="H11" i="49"/>
  <c r="D32" i="47"/>
  <c r="E32" i="47" s="1"/>
  <c r="H8" i="9"/>
  <c r="H3" i="9"/>
  <c r="H9" i="9" s="1"/>
  <c r="G4" i="8" l="1"/>
  <c r="F4" i="8"/>
  <c r="H3" i="8"/>
  <c r="H4" i="8" s="1"/>
  <c r="H3" i="7"/>
  <c r="H4" i="7" s="1"/>
  <c r="E42" i="47" s="1"/>
  <c r="G4" i="7"/>
  <c r="F4" i="7"/>
  <c r="I61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3" i="5"/>
  <c r="K61" i="5" s="1"/>
  <c r="H63" i="5" l="1"/>
  <c r="J4" i="6" l="1"/>
  <c r="J5" i="6"/>
  <c r="J6" i="6"/>
  <c r="J3" i="6"/>
  <c r="F7" i="49" l="1"/>
  <c r="H7" i="49" s="1"/>
  <c r="J3" i="5" l="1"/>
  <c r="I18" i="4"/>
  <c r="J17" i="4"/>
  <c r="H18" i="4"/>
  <c r="J16" i="4"/>
  <c r="J14" i="4"/>
  <c r="J13" i="4"/>
  <c r="J12" i="4"/>
  <c r="J6" i="4"/>
  <c r="J7" i="4"/>
  <c r="J8" i="4"/>
  <c r="J9" i="4"/>
  <c r="J10" i="4"/>
  <c r="J11" i="4"/>
  <c r="J61" i="5" l="1"/>
  <c r="F5" i="49" s="1"/>
  <c r="H5" i="49" s="1"/>
  <c r="J15" i="4"/>
  <c r="J5" i="4"/>
  <c r="J4" i="4"/>
  <c r="J3" i="4"/>
  <c r="J5" i="3"/>
  <c r="J4" i="3"/>
  <c r="J6" i="3"/>
  <c r="J3" i="3"/>
  <c r="I7" i="3"/>
  <c r="H7" i="3"/>
  <c r="J4" i="2"/>
  <c r="J5" i="2"/>
  <c r="J6" i="2"/>
  <c r="J7" i="2"/>
  <c r="J3" i="2"/>
  <c r="I8" i="2"/>
  <c r="H8" i="2"/>
  <c r="H93" i="1"/>
  <c r="I93" i="1"/>
  <c r="J91" i="1"/>
  <c r="J92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0" i="1"/>
  <c r="J68" i="1"/>
  <c r="J69" i="1"/>
  <c r="J71" i="1"/>
  <c r="J72" i="1"/>
  <c r="J67" i="1"/>
  <c r="J66" i="1"/>
  <c r="J65" i="1"/>
  <c r="J64" i="1"/>
  <c r="J63" i="1"/>
  <c r="J62" i="1"/>
  <c r="J61" i="1"/>
  <c r="J60" i="1"/>
  <c r="J55" i="1"/>
  <c r="J53" i="1"/>
  <c r="J51" i="1"/>
  <c r="J43" i="1"/>
  <c r="J44" i="1"/>
  <c r="J45" i="1"/>
  <c r="J46" i="1"/>
  <c r="J47" i="1"/>
  <c r="J48" i="1"/>
  <c r="J49" i="1"/>
  <c r="J50" i="1"/>
  <c r="J52" i="1"/>
  <c r="J54" i="1"/>
  <c r="J56" i="1"/>
  <c r="J57" i="1"/>
  <c r="J58" i="1"/>
  <c r="J59" i="1"/>
  <c r="J18" i="4" l="1"/>
  <c r="F4" i="49" s="1"/>
  <c r="H4" i="49" s="1"/>
  <c r="J7" i="3"/>
  <c r="F3" i="49" s="1"/>
  <c r="J8" i="2"/>
  <c r="J39" i="1"/>
  <c r="J34" i="1"/>
  <c r="J33" i="1"/>
  <c r="H3" i="49" l="1"/>
  <c r="J30" i="1"/>
  <c r="J31" i="1"/>
  <c r="J32" i="1"/>
  <c r="J35" i="1"/>
  <c r="J36" i="1"/>
  <c r="J37" i="1"/>
  <c r="J38" i="1"/>
  <c r="J40" i="1"/>
  <c r="J41" i="1"/>
  <c r="J42" i="1"/>
  <c r="J20" i="1"/>
  <c r="J21" i="1"/>
  <c r="J22" i="1"/>
  <c r="J23" i="1"/>
  <c r="J24" i="1"/>
  <c r="J25" i="1"/>
  <c r="J26" i="1"/>
  <c r="J27" i="1"/>
  <c r="J28" i="1"/>
  <c r="J29" i="1"/>
  <c r="J19" i="1"/>
  <c r="J16" i="1"/>
  <c r="J12" i="1"/>
  <c r="J11" i="1"/>
  <c r="J8" i="1"/>
  <c r="J6" i="1"/>
  <c r="J4" i="1"/>
  <c r="J5" i="1"/>
  <c r="J7" i="1"/>
  <c r="J9" i="1"/>
  <c r="J10" i="1"/>
  <c r="J13" i="1"/>
  <c r="J14" i="1"/>
  <c r="J15" i="1"/>
  <c r="J17" i="1"/>
  <c r="J18" i="1"/>
  <c r="J3" i="1"/>
  <c r="J93" i="1" l="1"/>
  <c r="F2" i="49" s="1"/>
  <c r="F10" i="49" l="1"/>
  <c r="F60" i="49" s="1"/>
  <c r="H2" i="49"/>
  <c r="H61" i="49" s="1"/>
  <c r="D19" i="47"/>
  <c r="E19" i="47" l="1"/>
  <c r="E48" i="47" s="1"/>
  <c r="D48" i="47"/>
</calcChain>
</file>

<file path=xl/sharedStrings.xml><?xml version="1.0" encoding="utf-8"?>
<sst xmlns="http://schemas.openxmlformats.org/spreadsheetml/2006/main" count="2539" uniqueCount="893">
  <si>
    <t>CATMAT</t>
  </si>
  <si>
    <t>ITEM</t>
  </si>
  <si>
    <t>ESPECIFICAÇÃO</t>
  </si>
  <si>
    <t xml:space="preserve">Açúcar </t>
  </si>
  <si>
    <t>CATEGORIA</t>
  </si>
  <si>
    <t>UNID MEDIDA</t>
  </si>
  <si>
    <t>VR. UNITÁRIO</t>
  </si>
  <si>
    <t xml:space="preserve">QUANTIDADE </t>
  </si>
  <si>
    <t>TOTAL</t>
  </si>
  <si>
    <t>Material</t>
  </si>
  <si>
    <t>5 Kg</t>
  </si>
  <si>
    <t>Adoçante</t>
  </si>
  <si>
    <t>80 ml</t>
  </si>
  <si>
    <t xml:space="preserve">Gêneros Alimentícios </t>
  </si>
  <si>
    <t>Material de Limpeza</t>
  </si>
  <si>
    <t>Água Sanitária</t>
  </si>
  <si>
    <t>1 Litro</t>
  </si>
  <si>
    <t>500 ml</t>
  </si>
  <si>
    <t>Unidade</t>
  </si>
  <si>
    <t>Balde</t>
  </si>
  <si>
    <t>Biscoito</t>
  </si>
  <si>
    <t>Pct 360g</t>
  </si>
  <si>
    <t>DEMANDA</t>
  </si>
  <si>
    <t>CMPL/ CAC</t>
  </si>
  <si>
    <t>Escola do Legislativo</t>
  </si>
  <si>
    <t>Pct 144g</t>
  </si>
  <si>
    <t>Pct 500g</t>
  </si>
  <si>
    <t xml:space="preserve">Biscoito </t>
  </si>
  <si>
    <t>Café</t>
  </si>
  <si>
    <t>Caixa 250g</t>
  </si>
  <si>
    <t>Copo De Vidro</t>
  </si>
  <si>
    <t>Outros materiais</t>
  </si>
  <si>
    <t>Caixa 24 unid</t>
  </si>
  <si>
    <t>Pct 100 unid</t>
  </si>
  <si>
    <t>Desinfetante</t>
  </si>
  <si>
    <t>Litro</t>
  </si>
  <si>
    <t>Detergente</t>
  </si>
  <si>
    <t>Esponja Limpeza</t>
  </si>
  <si>
    <t>Pct 60 g</t>
  </si>
  <si>
    <t>1 Unid</t>
  </si>
  <si>
    <t>Cx 30 unid</t>
  </si>
  <si>
    <t>Pano Limpeza</t>
  </si>
  <si>
    <t>Unid</t>
  </si>
  <si>
    <t>Pct 50 unid</t>
  </si>
  <si>
    <t>Repelente</t>
  </si>
  <si>
    <t>Inseticida</t>
  </si>
  <si>
    <t>Frasco 200 ml</t>
  </si>
  <si>
    <t>Jarra</t>
  </si>
  <si>
    <t>Cx 1 l</t>
  </si>
  <si>
    <t>Solução Limpeza Multiuso</t>
  </si>
  <si>
    <t>Frasco 500 ml</t>
  </si>
  <si>
    <t>Solução Limpeza (limpa alumínio)</t>
  </si>
  <si>
    <t>Leite Fluido (desnatado)</t>
  </si>
  <si>
    <t>Leite Fluido (integral)</t>
  </si>
  <si>
    <t>Limpa-Vidro</t>
  </si>
  <si>
    <t>Lustrador Móveis</t>
  </si>
  <si>
    <t>Luva Borracha</t>
  </si>
  <si>
    <t>Par</t>
  </si>
  <si>
    <t>Identidade</t>
  </si>
  <si>
    <t>Cx 100 Unid</t>
  </si>
  <si>
    <t>Manteiga</t>
  </si>
  <si>
    <t>500 g</t>
  </si>
  <si>
    <t>Margarina Light</t>
  </si>
  <si>
    <t>250 g</t>
  </si>
  <si>
    <t>Pano de chão</t>
  </si>
  <si>
    <t>Toalha De Papel</t>
  </si>
  <si>
    <t>Pct 2 Rolo</t>
  </si>
  <si>
    <t>Papel Higiênico</t>
  </si>
  <si>
    <t>Fardo com 8 unid</t>
  </si>
  <si>
    <t>Toalha De Papel (banheiro)</t>
  </si>
  <si>
    <t>Pacote 1000 unid</t>
  </si>
  <si>
    <t>Refrigerante (cola)</t>
  </si>
  <si>
    <t>Garrafa 2 litros</t>
  </si>
  <si>
    <t>Refrigerante (guaraná)</t>
  </si>
  <si>
    <t>Refrigerante  (laranja)</t>
  </si>
  <si>
    <t>Refrigerante  (cola zero)</t>
  </si>
  <si>
    <t>Refrigerante (guaraná zero)</t>
  </si>
  <si>
    <t>Refrigerante (laranja zero)</t>
  </si>
  <si>
    <t>Rodo</t>
  </si>
  <si>
    <t xml:space="preserve">Rodo </t>
  </si>
  <si>
    <t>Sabão Barra (neutro)</t>
  </si>
  <si>
    <t>Sabão Pó</t>
  </si>
  <si>
    <t>Caixa 1 kg</t>
  </si>
  <si>
    <t>Sabonete Líquido</t>
  </si>
  <si>
    <t>Galão 5 litros</t>
  </si>
  <si>
    <t>Pacote 100 unid</t>
  </si>
  <si>
    <t>Saco Plástico Lixo 100 l</t>
  </si>
  <si>
    <t>Saco Plástico Lixo 40 l</t>
  </si>
  <si>
    <t>Pacote 40 unid</t>
  </si>
  <si>
    <t>Suco (laranja)</t>
  </si>
  <si>
    <t>Embalagem 200 ml</t>
  </si>
  <si>
    <t>Suco (caju)</t>
  </si>
  <si>
    <t>Garrafa 500 ml</t>
  </si>
  <si>
    <t>Suco (goiaba)</t>
  </si>
  <si>
    <t>Suco (manga)</t>
  </si>
  <si>
    <t>Suco (maracujá)</t>
  </si>
  <si>
    <t>Suco (uva)</t>
  </si>
  <si>
    <t>Vassoura de náilon</t>
  </si>
  <si>
    <t>Vassoura de piaçava</t>
  </si>
  <si>
    <t>Vassoura de pêlo</t>
  </si>
  <si>
    <t>Vassourinha (banheiro)</t>
  </si>
  <si>
    <t>Espanador</t>
  </si>
  <si>
    <t>Pá Coletora Lixo</t>
  </si>
  <si>
    <t>Suporte Filtro Café (nº 103)</t>
  </si>
  <si>
    <t>Caneco De Metal (para café)</t>
  </si>
  <si>
    <t>Cera líquida</t>
  </si>
  <si>
    <t>Frasco 1 l</t>
  </si>
  <si>
    <t>Fósforo</t>
  </si>
  <si>
    <t>Caixa 40 unid</t>
  </si>
  <si>
    <t>Touca (cantina)</t>
  </si>
  <si>
    <t>Embalagem 100 unid</t>
  </si>
  <si>
    <t>Lixeira (10 litros)</t>
  </si>
  <si>
    <t>Lixeira (20 litros)</t>
  </si>
  <si>
    <t>Pano Prato</t>
  </si>
  <si>
    <t>Garrafa Térmica</t>
  </si>
  <si>
    <t>Material: Aço Inoxidável - Capacidade: 1,80 - Características Adicionais: Com Pressão, Ampola Inquebrável - Especificação:Material: Aço Inoxidável - Capacidade: 1,80 - Características Adicionais: Com Pressão, Ampola Inquebrável</t>
  </si>
  <si>
    <t>Refil para bebedouro industrial</t>
  </si>
  <si>
    <t>Regulador Botijão Gás</t>
  </si>
  <si>
    <t>Cloro Alvejante (1 litro)</t>
  </si>
  <si>
    <t xml:space="preserve"> Lâmpada Led 15w</t>
  </si>
  <si>
    <t>Lenço Umedecido (balde 400 unid.)</t>
  </si>
  <si>
    <t>Removedor Ferrugem</t>
  </si>
  <si>
    <t>Bebida Láctea chocolate</t>
  </si>
  <si>
    <t>Caixa 200 ml</t>
  </si>
  <si>
    <t>Bebida Láctea (vitamina)</t>
  </si>
  <si>
    <t>Biscoito  (tipo sequilhos)</t>
  </si>
  <si>
    <t>Pacote 500g</t>
  </si>
  <si>
    <t xml:space="preserve"> Vinagre de álcool</t>
  </si>
  <si>
    <t>Frasco 750 ml</t>
  </si>
  <si>
    <t xml:space="preserve">Pote Vidro </t>
  </si>
  <si>
    <t>Bolo Alimentício (chocolate)</t>
  </si>
  <si>
    <t>Bolo Alimentício (morango)</t>
  </si>
  <si>
    <t>Bolo Alimentício (baunilha)</t>
  </si>
  <si>
    <t>Pacote 40g</t>
  </si>
  <si>
    <t>Água Mineral Natural (20 litros)</t>
  </si>
  <si>
    <t xml:space="preserve"> Água Mineral Natural  (500 ml)</t>
  </si>
  <si>
    <t>Garrafão 20 litros</t>
  </si>
  <si>
    <t>Garrafão 500 ml</t>
  </si>
  <si>
    <t>Botijão Para Gás (vazio)</t>
  </si>
  <si>
    <t>Garrafão de água (vazio)</t>
  </si>
  <si>
    <t>Gás Refino De Petróleo</t>
  </si>
  <si>
    <t>Botijão 13 kg</t>
  </si>
  <si>
    <t>Pão Francês</t>
  </si>
  <si>
    <t>Quilograma</t>
  </si>
  <si>
    <t>Queijo Muçarela Fatiado</t>
  </si>
  <si>
    <t>Apresuntado</t>
  </si>
  <si>
    <t>Pastel de queijo</t>
  </si>
  <si>
    <t>Grama</t>
  </si>
  <si>
    <t>Pão De Queijo - Tipo coquetel</t>
  </si>
  <si>
    <t xml:space="preserve">250  pães de queijo de 15g cada - Base da massa: Polvilho Doce Ou Azedo E Queijo - Ingredientes Adicionais: Original - Formato: Coquetel/Mini - Apresentação: Assado </t>
  </si>
  <si>
    <t>Mini hambúrguer</t>
  </si>
  <si>
    <t>Salgado tipo: Quibe - Sabor: Soja - Especificação:Tipo: Quibe - Sabor: Soja - 20gramas</t>
  </si>
  <si>
    <t>Quibe</t>
  </si>
  <si>
    <t xml:space="preserve">Salgado tipo: Croissant - Tamanho: Mini - Aplicação: Alimentação - Sabor: Queijo E Presunto </t>
  </si>
  <si>
    <t xml:space="preserve">500 pasteis fritos de 15g cada  - Pronto Para Consumo - Tipo: Aperitivo Com Queijo - Aplicação: Alimentação De Pessoal </t>
  </si>
  <si>
    <t>Salgado tipo: Empada - Tamanho: Pequeno - Aplicação: Alimentação - Sabor: Diversos - Ingredientes: Farinha De Trigo, Margarina, Ovo, Leite E Fermento - 20 gramas</t>
  </si>
  <si>
    <t xml:space="preserve">Empada de frango com requeijão  </t>
  </si>
  <si>
    <t xml:space="preserve">Mini pizza de muçarela e carabresa </t>
  </si>
  <si>
    <t xml:space="preserve"> Salgado tipo: Pizza Sabor: Variados - Características Adicionais: Mini Pizza - 20 gramas</t>
  </si>
  <si>
    <t xml:space="preserve">Coxinha de frango e catupiry </t>
  </si>
  <si>
    <t>Salgado tipo: Coxinha - Aplicação: Alimentação - Sabor: Frango E Catupiry - 20 gramas</t>
  </si>
  <si>
    <t>Salgados tipo: Coxinha - Apresentação: Frito - Aplicação: Alimentação - Sabor: Frango - Peso: 20 - Características Adicionais: Pronto Para Consumo - 20 gramas</t>
  </si>
  <si>
    <t>Coxinha de frango</t>
  </si>
  <si>
    <t>Salgados tipo: Hamburguer De Carne Bovina - Tamanho: Mini - Aplicação: Alimentação - Sabor: X-Salada - Ingredientes: 01 Pão, 01 Hamburguer; 02 Fatias De Queijo E 02 Fohas De Alface E 02 Rodelas De Tomate.</t>
  </si>
  <si>
    <t>Salgado tipo: Rissole - Tamanho: Pequeno - Aplicação: Alimentação - Sabor: Presunto E Queijo - 20 gramas</t>
  </si>
  <si>
    <t>Rissole de presunto e queijo</t>
  </si>
  <si>
    <t>Croissant de frango</t>
  </si>
  <si>
    <t>Croissant de queijo e presunto</t>
  </si>
  <si>
    <t>Salgado tipo: Croissant - Apresentação: Assado - Aplicação: Alimentação - Sabor: Frango - Peso: 15g - Características Adicionais: Pronto Para Consumo.</t>
  </si>
  <si>
    <t>Bolinho de presunto e muçarela</t>
  </si>
  <si>
    <t>Salgado tipo: Chatelli - Apresentação: Frito - Aplicação: Alimentação - Sabor: Presunto E Queijo - Peso: 20g - Características Adicionais: Pronto Para Consumo.</t>
  </si>
  <si>
    <t>Esfirra de carne assada</t>
  </si>
  <si>
    <t>Salgado tipo: Esfirra - Apresentação: Embalagem C/ 20 Gramas - Aplicação: Alimentação - Sabor: Diversos - Ingredientes: Farinha De Trigo, Fermento Biológico, Leite, Ovo.</t>
  </si>
  <si>
    <t>Pastel de milho</t>
  </si>
  <si>
    <t>Salgados tipo: Croquete De Milho - Tamanho: Pequeno - Aplicação: Alimentação - 20 gramas</t>
  </si>
  <si>
    <t>Pastel de carne moida</t>
  </si>
  <si>
    <t xml:space="preserve">SUBELEMENTO </t>
  </si>
  <si>
    <t>Agenda</t>
  </si>
  <si>
    <t xml:space="preserve">Agenda - Tipo: Permanente - Revestimento Capa: Curvim - Quantidade Folhas: 386 - Gramatura: 56 - Comprimento: 200 - Tipo Encadernação: Costurada E Colada - Largura: 148 - Tipo Papel Miolo: Apergaminhado - Características Adicionais: Sem Indicação Do Ano Civil </t>
  </si>
  <si>
    <t>Material de expediente</t>
  </si>
  <si>
    <t>Apagador Quadro Branco - Especificação: Material Base: Feltro - Material Corpo: Plástico - Comprimento: 15 - Largura: 6 - Altura: 5.</t>
  </si>
  <si>
    <t>Apagador Quadro Branco</t>
  </si>
  <si>
    <t>Apontador Lápi</t>
  </si>
  <si>
    <t>Apontador Lápis - Especificação: Material: Termoplástico - Tipo: Escolar - Cor: Variada - Tamanho: Médio - Quantidade Furos: 1 - Características Adicionais: Com Depósito.</t>
  </si>
  <si>
    <t>Bobina para relógio de ponto</t>
  </si>
  <si>
    <t>Borracha Apagadora Escrita - Especificação: Material: Borracha Livre De Pvc - Comprimento: 42 - Largura: 21 - Altura: 11 - Cor: Branca - Características Adicionais: Capa Plástica Protetora - Aplicação: Para Lápis.</t>
  </si>
  <si>
    <t>Papel Para Impressão Bobinado e Etiquetas - Especificação: Tipo: Térmico - Comprimento: 300m - Largura: 57mm.</t>
  </si>
  <si>
    <t>Borracha branca com capa protetora</t>
  </si>
  <si>
    <t>Caixa Arquivo - Especificação: Material: Papelão Kraft, Onda Simples. - Dimensão (C X L X A): 140 X 240 X 360 Mm. - Cor: Pardo - Impressão: Com Campo Para Identificação - Características Adicionais: Apresentação Em Unidade.</t>
  </si>
  <si>
    <t>Caixa de arquivo (140x240x360mm)</t>
  </si>
  <si>
    <t>Caixa de arquivo (150x250x360mm)</t>
  </si>
  <si>
    <t>Caixa Arquivo - Especificação: Material: Papelão Kraft, Onda Simples. - Dimensão (C X L X A): 150 X 250 X 360 Mm. - Cor: Pardo - Impressão: Com Campo Para Identificação - Características Adicionais: Apresentação Em Unidade.</t>
  </si>
  <si>
    <t>Caneta Marca-Texto em gel amarela</t>
  </si>
  <si>
    <t>Caneta Marca-Texto - Especificação: Material: Plástico Reciclado - Tipo Ponta: Facetada (gel) - Cor: Amarela - Tipo: Não Recarregável - Características Adicionais: Traço 1 A 4 Mm / Fluorescente.</t>
  </si>
  <si>
    <t>Caneta Esferográfica azul</t>
  </si>
  <si>
    <t>Caneta Esferográfica - Especificação: Material: Plástico - Quantidade Cargas: 1 - Material Ponta: Aço Inoxidável Com Esfera De Tungstênio - Tipo Escrita: Fina - Cor Tinta: Azul.</t>
  </si>
  <si>
    <t>Caneta Esferográfica preta</t>
  </si>
  <si>
    <t>Caneta Esferográfica - Especificação: Material: Plástico - Quantidade Cargas: 1 - Material Ponta: Aço Inoxidável Com Esfera De Tungstênio - Tipo Escrita: Fina - Cor Tinta: Preta.</t>
  </si>
  <si>
    <t>Caneta Esferográfica vermelha</t>
  </si>
  <si>
    <t>Caneta Esferográfica - Especificação: Material: Plástico - Quantidade Cargas: 1 - Material Ponta: Aço Inoxidável Com Esfera De Tungstênio - Tipo Escrita: Fina - Cor Tinta: Vermelha.</t>
  </si>
  <si>
    <t>Cartolina escolar (cores diversas)</t>
  </si>
  <si>
    <t>Papel Cartolina - Especificação: Material: Celulose Vegetal - Gramatura: 180 - Cor: Diversas - Comprimento: 660 - Largura: 500.</t>
  </si>
  <si>
    <t>Clipe - Tamanho: 2/0</t>
  </si>
  <si>
    <t>Clipe - Especificação: Tamanho: 2/0 - Material: Metal - Formato: Paralelo.</t>
  </si>
  <si>
    <t>Clipe - Tamanho: 8/0</t>
  </si>
  <si>
    <t>Clipe - Especificação: Tamanho: 8/0 - Material: Metal - Formato: Paralelo.</t>
  </si>
  <si>
    <t>Cola Instantânea</t>
  </si>
  <si>
    <t>Cola Branca</t>
  </si>
  <si>
    <t>Cola Bastão</t>
  </si>
  <si>
    <t>Cola - Especificação: Composição: Ester De Cianoacrilato - Cor: Incolor - Aplicação: Acrílico/Louça/Vidro/Couro E Plástico - Características Adicionais: Instantânea - Tipo: Líquido. Tubo com 20 gramas.</t>
  </si>
  <si>
    <t>Cola - Especificação: Composição: Acetato De Polivinila - Cor: Branca - Aplicação: Papel/Cortiça E Material Poroso - Características Adicionais: Com Bico Aplicador - Tipo: Pastosa. Tubo com 90 gramas.</t>
  </si>
  <si>
    <t>Cola - Especificação: Aplicação: Papel - Características Adicionais: Atóxica, Sem Glicerina - Tipo: Bastão. Tubo com 40 gramas.</t>
  </si>
  <si>
    <t>Corretivo Líquido (Caneta)</t>
  </si>
  <si>
    <t>Corretivo Líquido - Especificação: Material: Base D'Água - Secagem Rápida - Aplicação: Papel Comum - Características Adicionais: Formato Caneta Com Ponta Metálica.</t>
  </si>
  <si>
    <t>Estilete estreito</t>
  </si>
  <si>
    <t>Estilete - Especificação: Tipo: Estreito - Espessura: 0,50 - Aplicação: Escritório - Largura: 9 - Material Corpo: Plástico - Comprimento: 135 - Comprimento Lâmina: 85.</t>
  </si>
  <si>
    <t>Colchete Fixação Nº12</t>
  </si>
  <si>
    <t>Colchete Fixação - Especificação: Material: Aço - Tratamento Superficial: Latonado - Tamanho: Nº 12.</t>
  </si>
  <si>
    <t>Caixa 72 Unid</t>
  </si>
  <si>
    <t>Extrator Grampo</t>
  </si>
  <si>
    <t>Extrator Grampo - Especificação: Material: Aço - Tipo: Espátula - Tratamento Superficial: Niquelado. Tamanho 15 cm.</t>
  </si>
  <si>
    <t>Fita Adesiva Crepe</t>
  </si>
  <si>
    <t>Fita Adesiva - Especificação: Material: Crepe - Tipo: Monoface - Largura: 19 - Comprimento: 50 - Cor: Bege - Aplicação: Multiuso.</t>
  </si>
  <si>
    <t>Fita Adesiva - Especificação: Material: Celofane Transparente - Tipo: Monoface - Largura: 12 - Comprimento: 50 - Cor: Incolor - Aplicação: Multiuso.</t>
  </si>
  <si>
    <t>Fita Adesiva Durex (12mmx50m)</t>
  </si>
  <si>
    <t>Fita Adesiva Embalagem (45mmx50m)</t>
  </si>
  <si>
    <t>Fita Adesiva Embalagem - Especificação: Material: Resina E Borracha Sintética - Comprimento: 50 - Largura: 45 - Tipo: Tubete Papelão - Cor: Incolor.</t>
  </si>
  <si>
    <t>Fita Dupla Face 3M</t>
  </si>
  <si>
    <t>Fita - Especificação: Material: Poliuretano - Largura: 19 - Comprimento: 20 - Cor: Branca - Características Adicionais: Fita Dupla Face 3m, Transparente.</t>
  </si>
  <si>
    <t>Liga Elástica Nº 18</t>
  </si>
  <si>
    <t>Cinta Elástica - Especificação: Material: Látex - Tamanho: 18 - Cor: Amarela - Aplicação: Organização Material Expediente.</t>
  </si>
  <si>
    <t>Pacote 100g</t>
  </si>
  <si>
    <t xml:space="preserve">Grampo Pasta - Especificação: Material: Plástico - Tipo: Cliktelos - Especificação:Material: Plástico - Tipo: Cliktelos </t>
  </si>
  <si>
    <t>Grampo Pasta (Cliktelos)</t>
  </si>
  <si>
    <t>Grampeador - Especificação: Tratamento Superficial: Pintado - Material: Metal - Tipo: Mesa - Capacidade: 20 - Tamanho Grampo: 26/6.</t>
  </si>
  <si>
    <t>Grampeador (grampo 23/13)</t>
  </si>
  <si>
    <t>Grampeador (grampo 26/6)</t>
  </si>
  <si>
    <t>Grampeador - Especificação: Material: Metal - Tipo: Mesa - Capacidade: Até 100 - Tamanho Grampo: 23/13.</t>
  </si>
  <si>
    <t>Grampo Grampeado 26/6</t>
  </si>
  <si>
    <t>Grampo Grampeador - Especificação: Material: Metal - Tratamento Superficial: Galvanizado - Tamanho: 26/6</t>
  </si>
  <si>
    <t>Grampo Grampeador 23/13</t>
  </si>
  <si>
    <t>Grampo Grampeador - Especificação: Material: Metal - Tratamento Superficial: Latonado - Tamanho: 23/13.</t>
  </si>
  <si>
    <t>Lápis Preto (grafite)</t>
  </si>
  <si>
    <t>Lápis Preto - Especificação: Material Corpo: Madeira - Diâmetro Carga: 2 - Dureza Carga: 2 - Material Carga: Grafite.</t>
  </si>
  <si>
    <t>Marcador Retroprojetor</t>
  </si>
  <si>
    <t>Marcador Retroprojetor - Especificação: Material Corpo: Plástico - Material Tampa: Plástico - Material Ponta: Poliéster - Espessura Ponta: 1 - Espessura Escrita: 0,1 - Cor Tinta: Preta - Base Tinta: Álcool - Superfície Aplicação: Acetato.</t>
  </si>
  <si>
    <t>Molha-Dedos</t>
  </si>
  <si>
    <t>Molha-Dedos - Especificação: Material Base: Plástico - Material Carga: Esponja - Tamanho: Único - Validade Carga: 2 Anos.</t>
  </si>
  <si>
    <t>Material de Consumo (3390.30.00) - Itens de Supermercado (Limpeza e Gêneros Alimentícios)</t>
  </si>
  <si>
    <t>Material de Consumo (3390.30.00) - Aquisição de água mineral e gás de cozinha</t>
  </si>
  <si>
    <t>Material de Consumo (3390.30.00) - Aquisição de gêneros alimentícios - Padaria</t>
  </si>
  <si>
    <t>Mortadela Bologna Defumada</t>
  </si>
  <si>
    <t>Mortadela - Tipo: Bologna - Tipo Preparação: Defumado - Apresentação: Fatiado - Estado De Conservação: Resfriado(A) - Especificação:Tipo: Bologna - Apresentação: Fatiado.</t>
  </si>
  <si>
    <t>Apresuntado - Tipo Preparação: Cozido - Apresentação: Fatiado - Estado De Conservação: Resfriado(A).</t>
  </si>
  <si>
    <t>Pão Francês - Base: De Farinha De Trigo Refinada - Tipo: Tipo Françês/Branco/De Sal.</t>
  </si>
  <si>
    <t xml:space="preserve"> Queijo Origem: De Vaca - Variedade: Muçarela - Apresentação: Fatiado.</t>
  </si>
  <si>
    <t>Água Mineral Natural de 20 litros -Tipo: Sem Gás - Material Embalagem: Plástico - Tipo Embalagem: Retornável.</t>
  </si>
  <si>
    <t>Água Mineral Natural  de 500 ml -Tipo: Sem Gás - Material Embalagem: Plástico - Tipo Embalagem: Descartável.</t>
  </si>
  <si>
    <t>Botijão Para Gás vazio - Uso: Doméstico - Capacidade: Cerca De 13 - Acessórios: Com Válvula E Mecanismo De Segurança.</t>
  </si>
  <si>
    <t>Garrafão de água vazio - Material: Plástico - Capacidade: 20 - Aplicação: Água Mineral - Características Adicionais: Vazio, Transparente, Retornável, Nbr 14222/14328.</t>
  </si>
  <si>
    <t>Gás Liquefeito De Petróleo - Glp - Uso: Doméstico.</t>
  </si>
  <si>
    <t>Material de Consumo (3390.30.00) - Aquisição de gêneros alimentícios - Salgados diversos</t>
  </si>
  <si>
    <t>Material de Consumo (3390.30.00) - Aquisição de material de expediente (material de escritório, papel, pastas, caixas e afins)</t>
  </si>
  <si>
    <t>Água Sanitária - Composição Química: Hipoclorito De Sódio, Hidróxido De Sódio, Cloreto - Teor Cloro Ativo: Varia De 2 A 2,50% - Cor: Incolor - Aplicação: Lavagem E Alvejante De Roupas, Banheiras, Pias.</t>
  </si>
  <si>
    <t>Álcool Etílico Líquido - Aplicação: Limpeza De Ambientes - Concentração: 92,8°Inpm.</t>
  </si>
  <si>
    <t>Álcool Etílico (líquido)</t>
  </si>
  <si>
    <t>Álcool Etílico (gel)</t>
  </si>
  <si>
    <t>Álcool Etílico -Tipo: Hidratado - Teor Alcoólico: 70%_(70°Gl) - Apresentação: Gel.</t>
  </si>
  <si>
    <t>Aromatizante Ambiente</t>
  </si>
  <si>
    <t>Aromatizante Ambiente - Aspecto Físico: Líquido - Aroma: Lavanda - Aplicação: Sanitários E Ambientes Em Geral.</t>
  </si>
  <si>
    <t>Biscoito - Apresentação: Quadrado - Tipo: Cream Cracker - Classificação: Salgado.</t>
  </si>
  <si>
    <t>Biscoito - Apresentação: Retangular - Tipo: Club Social - Classificação: Salgado - Aplicação: Alimentação Humana.</t>
  </si>
  <si>
    <t>Pacote de Biscoito - Sabor: Leite - Tipo: Rosquinha.</t>
  </si>
  <si>
    <t>Pacote de Biscoito - Apresentação: Redondo - Sabor: Coco - Tipo: Rosquinha - Ingredientes: Açúcar, Farinha De Trigo E Glúten - Características Adicionais: Sem Recheio - Classificação: Doce - Aplicação: Alimentação Humana.</t>
  </si>
  <si>
    <t>Café - Especificação: Apresentação: Torrado Moído - Tipo: Único - Torrefação: Ponto De Torra Escura.</t>
  </si>
  <si>
    <t>Chá Alimentação (Matte)</t>
  </si>
  <si>
    <t>Desinfetante - Composição: À Base De Ortoftalaldeído - Teor Ativo: A 0,55% - Forma Física: Solução Aquosa Pronta.</t>
  </si>
  <si>
    <t>Esponja de Limpeza -  Material: Lã Aço.</t>
  </si>
  <si>
    <t>Esponja de limpeza - Material: Espuma / Fibra Sintética - Formato: Retangular - Abrasividade: Alta - Aplicação: Limpeza Geral - Características Adicionais: Dupla Face - Comprimento Mínimo: 110 - Largura Mínima: 75 - Espessura Mínima: 20.</t>
  </si>
  <si>
    <t>Coador de Café Descartável</t>
  </si>
  <si>
    <t>Coador Descartável de Café - Material: Papel - Tamanho: 103 - Característica Adicionais: Costura Dupla, 30 Unidades.</t>
  </si>
  <si>
    <t xml:space="preserve">Guardanapo de Papel </t>
  </si>
  <si>
    <t>Açúcar - Tipo: Cristal - Coloração: Branca -  Pacote de 5kg - sacarose cana de açúcar tipo A.</t>
  </si>
  <si>
    <t>Chá matte  sabor natural, caixa 250 gramas com rendimento até 18,5 litros.</t>
  </si>
  <si>
    <t>Copo de vidro de capacidade: 300 - Cor: Incolor - Tipo Uso: Água/Suco/Refrigerante -  altura 13cm diâmetro 6,5cm.</t>
  </si>
  <si>
    <t>Copo Descartável 200ml</t>
  </si>
  <si>
    <t>Copo Descartável 50ml</t>
  </si>
  <si>
    <t>Copo descartável - Material: Poliestireno - Capacidade: 200 ml - Aplicação: Água/Suco E Refrigerente - Espessura: 0,51 A 0,54 - Características Adicionais: Não Tóxico.</t>
  </si>
  <si>
    <t>Copo descartável - Material: Poliestireno - Capacidade: 50 ml - Aplicação: Café - Características Adicionais: Não Tóxico - Peso Mínimo: 0,75.</t>
  </si>
  <si>
    <t>Balde - Material: Plástico - Tamanho: Pequeno - Material Alça: Metal - Capacidade: 12 litros.</t>
  </si>
  <si>
    <t>Lava louças viçoso - Composição: Tesoativos Aniônicos, Coadjuvante, Preservantes, - Componente Ativo: Linear Alquibenzeno Sulfonato De Sódio - Aplicação: Remoção De Gorduras De Louças, Talheres E Panelas - Aroma: Neutro - Características Adicionais: Contém Tensoativo Biodegradável.</t>
  </si>
  <si>
    <t>Flanela para limpeza, 100% algodão.</t>
  </si>
  <si>
    <t>Guardanapo de Papel - Material: Celulose - Largura: 22 - Comprimento: 24 - Cor: Branca - Tipo Folhas: Dupla.</t>
  </si>
  <si>
    <t>Princípio Ativo: À Base De Deet - Concentração: Até 10% - Característica Adicional: Isento De Óleo - Forma Farmacêutica: Aerossol.</t>
  </si>
  <si>
    <t>Tipo: Líquido - Aplicação:dedetização de moscas, mosquitos, baratas, formigas, traças composto por deltrametrina SC 25 embalagem de 30 ml.</t>
  </si>
  <si>
    <t xml:space="preserve">Adoçante - Aspecto Físico: Líquido - Prazo Validade: 5 - Tipo: Dietético - sem adição de açúcar e edulcorante artificial - à base de Stevia ou Sucralose - zero caloria. </t>
  </si>
  <si>
    <t>Material: Vidro - Capacidade: 1,50 - Modelo: Com Tampa - Aplicação: Copa E Cozinha.</t>
  </si>
  <si>
    <t>Leite de Vaca - Tipo: A - Teor Gordura: Desnatado - Processamento: UHT - envasado em embalagem asséptica, que garante perfeita e longa duração das qualidades nutritivas, com selo de inspeção do Ministério da Agricultura, sem Glúten, Caixa (com tampa).</t>
  </si>
  <si>
    <t>Leite de Vaca - Tipo: A - Teor Gordura: Integral - Processamento: UHT - envasado em embalagem asséptica, que garante perfeita e longa duração das qualidades nutritivas, com selo de inspeção do Ministério da Agricultura, sem Glúten, Caixa (com tampa).</t>
  </si>
  <si>
    <t>Composição Básica: Ácido Fosfórico - Finalidade: Limpeza vasílias de alumínio - Características Adicionais: Incolor, Antioxidante.</t>
  </si>
  <si>
    <t>Limpa-Vidro: Líquido - Composição: Alquil Benzeno Sulfonato E Água - aprovado para vidros temperados (tipo Blindex)</t>
  </si>
  <si>
    <t>Desengordurante, multiuso, limpa tudo - Composição Básica: Aquilbenzeno, Sulfonato De Sódio, Tensoativo Não - Aspecto Físico: Líquido - Tipo Uso: Limpeza - Aplicação: Limpeza Geral - Cor: Incolor.</t>
  </si>
  <si>
    <t>Lustra móveis - Componentes: Cera Microcristalina E Solvente Alifático - Aroma: Lavanda - Aplicação: Móveis E Superfícies Lisas - Características Adicionais: Bico Econômico, Validade Mínima De 2 Anos - Aspecto Físico: Líquido.</t>
  </si>
  <si>
    <t>Luva para limpeza geral - Material: Látex - Tamanho: Médio - Características Adicionais: Ambidestro, Sem Pó, Aql: 1.5 - Tipo: Não Estéril - revestida com flocos de algodão, palma antiderrapante,  resistente à abrasão, ao corte por lâmina, ao rasgamento e a perfuração. Tamanhos M e G na cor Azul.</t>
  </si>
  <si>
    <t>Luva Descartável</t>
  </si>
  <si>
    <t>Luva Transparente - Material: E.V.A. - Esterilidade: Estéril - Tamanho: Tamanho Único.</t>
  </si>
  <si>
    <r>
      <t xml:space="preserve">Gordura Vegetal Tipo: Margarina - Light 0% lactose - Subtipo: Cremosa - </t>
    </r>
    <r>
      <rPr>
        <sz val="11"/>
        <color rgb="FFFF0000"/>
        <rFont val="Calibri"/>
        <family val="2"/>
        <scheme val="minor"/>
      </rPr>
      <t xml:space="preserve">Composição Básica: Mínimo De 80% De Gordura </t>
    </r>
    <r>
      <rPr>
        <sz val="11"/>
        <rFont val="Calibri"/>
        <family val="2"/>
        <scheme val="minor"/>
      </rPr>
      <t>- Sabor: Com Sal.</t>
    </r>
  </si>
  <si>
    <t>Manteiga de Primeira Qualidade - Composição: Com Sal - registro e selo de inspeção do
Ministério da Agricultura.</t>
  </si>
  <si>
    <t>Máscara (descartável)</t>
  </si>
  <si>
    <t>Material: Não Tecido 100% Polipropileno - Filtro: Elemento Filtrante Interno - Eficiência: Efp Maior Que 98% E Bfe Maior Que 95% - Quantidade Camadas: Mínimo 3 Camadas - Modelo: Ajustável, Clipe Nasal - Formato: Retangular, C/ Pregas Horizontais - Cor: C/ Cor - Tamanho: Adulto - Esterilidade: Descartável.</t>
  </si>
  <si>
    <t>Saco De Algodão -Tipo: Crú - Tamanho: 60 X 85 - Cor: Branca - Aplicação: Limpeza De Chão - Peso: 150.</t>
  </si>
  <si>
    <t>Material: Celulose Virgem - Comprimento: 300 - Largura: 10 - Quantidade Folhas: Dupla - Cor: Branca - Características Adicionais: Extramacio, Não Picotado.</t>
  </si>
  <si>
    <t>Material: 100% Celulose Virgem - Tipo Folha: 2 Dobras - Comprimento: 20 - Largura: 21 - Cor: Branca - Características Adicionais: Interfolhada.</t>
  </si>
  <si>
    <t>Material: Papel - Tipo Folha: 2 Dobras - Comprimento: 21,50 - Largura: 24 A 25 - Cor: Branca - Características Adicionais: Interfolhada - Aplicação: Higiene Pessoal.</t>
  </si>
  <si>
    <t>Água Gasosa/Xarope - Sabor: Cola - Características Adicionais: Sem Açucar - Primeira linha da AMBEV .</t>
  </si>
  <si>
    <t>Água Gasosa/Xarope - Sabor: Cola - Primeira linha da AMBEV .</t>
  </si>
  <si>
    <t>Água Gasosa/Xarope - Sabor: Guaraná - Primeira linha da AMBEV .</t>
  </si>
  <si>
    <t>Água Gasosa/Xarope - Sabor: Laranja - Primeira linha da AMBEV.</t>
  </si>
  <si>
    <t>Água Gasosa/Xarope - Sabor: Guaraná - Características Adicionais: Dietético - Primeira linha da AMBEV .</t>
  </si>
  <si>
    <t>Água Gasosa/Xarope - Sabor: Laranja - Características Adicionais: Dietético - Primeira linha da AMBEV .</t>
  </si>
  <si>
    <t>Emb 5 unid</t>
  </si>
  <si>
    <t>Sabão em barra - Composição Básica: Sais + Ácido Graxo - Tipo: Glicerina - Características Adicionais: Sem Perfume. 200 gramas cada unidade.</t>
  </si>
  <si>
    <t>Sabão em pó - Aplicação: Lavar Roupas E Limpeza Geral - Aditivos: Amaciante - Odor: Não Aplicável. Certificado pela ANVISA.</t>
  </si>
  <si>
    <t>Sabonete Líquido Perfumado - Aplicação: Saboneteira Para Sabonetes Líquidos - Características Adicionais: Pronto Uso - Aroma: Suave - Umectante, hidratanteantisséptico, bactericida e germicida.</t>
  </si>
  <si>
    <t>Capacidade: 100 litros- Cor: Preta - Aplicação: Coleta De Lixo - Material: Polietileno. Espessura 12 a 16 micras, material reciclado de primeira extrusão, não tóxico, conforme normas da ABNT.</t>
  </si>
  <si>
    <r>
      <t xml:space="preserve">Rodo - Material Cabo: Madeira Plastificada - Material Suporte: Madeira - Comprimento Suporte: </t>
    </r>
    <r>
      <rPr>
        <b/>
        <sz val="11"/>
        <color theme="1"/>
        <rFont val="Calibri"/>
        <family val="2"/>
        <scheme val="minor"/>
      </rPr>
      <t>40 cm</t>
    </r>
    <r>
      <rPr>
        <sz val="11"/>
        <color theme="1"/>
        <rFont val="Calibri"/>
        <family val="2"/>
        <scheme val="minor"/>
      </rPr>
      <t xml:space="preserve"> - Cor: Suporte E Cabo Natural - Quantidade Borrachas: 2 - Características Adicionais: Cabo Aproximadamente 1,20 M, Com Rosca.</t>
    </r>
  </si>
  <si>
    <r>
      <t xml:space="preserve">Rodo - Material Cabo: Madeira Plastificada - Material Suporte: Madeira - Comprimento Suporte: </t>
    </r>
    <r>
      <rPr>
        <b/>
        <sz val="11"/>
        <color theme="1"/>
        <rFont val="Calibri"/>
        <family val="2"/>
        <scheme val="minor"/>
      </rPr>
      <t>60 cm</t>
    </r>
    <r>
      <rPr>
        <sz val="11"/>
        <color theme="1"/>
        <rFont val="Calibri"/>
        <family val="2"/>
        <scheme val="minor"/>
      </rPr>
      <t>- Cor: Suporte E Cabo Natural - Quantidade Borrachas: 2 - Características Adicionais: Cabo Aproximadamente 1,20 M, Com Rosca.</t>
    </r>
  </si>
  <si>
    <t>Capacidade: 40 litros- Cor: Preta - Aplicação: Coleta De Lixo - Material: Polietileno. Espessura 12 a 16 micras, material reciclado de primeira extrusão, não tóxico, conforme normas da ABNT.</t>
  </si>
  <si>
    <t>Apresentação: Líquido - Sabor: Laranja - Características Adicionais: Concentrado, Adoçado, Pasteurizado E Registro Mapa.</t>
  </si>
  <si>
    <t>Apresentação: Líquido - Sabor: Goiaba - Tipo: Natural - Características Adicionais: Concentrado, Rendimento Mínimo, 1 Parte De Suco.</t>
  </si>
  <si>
    <t>Apresentação: Líquido - Sabor: Manga - Tipo: Natural - Características Adicionais: Concentrado, Rendimento Mínimo, 1 Parte De Suco.</t>
  </si>
  <si>
    <t>Apresentação: Líquido - Sabor: Maracujá - Tipo: Natural - Características Adicionais: Concentrado, Rendimento Mínimo, 1 Parte De Suco.</t>
  </si>
  <si>
    <t>Apresentação: Concentrado - Sabor: Uva - Tipo: Industrializado - Características Adicionais: sem Açucar e sem Glúten.</t>
  </si>
  <si>
    <t>Material Cerdas: Pêlo Sintético - Material Cepa: Madeira - Comprimento Cepa: 40 cm - Características Adicionais: Cabo De Aproximadamente 1,20 Cm - Largura Cepa: 5.</t>
  </si>
  <si>
    <t>Material Cerdas: Piaçava - Comprimento Cepa: 40 cm - Características Adicionais: Cabo Plastificado: 1,20 M; Cerdas: 9 cm.</t>
  </si>
  <si>
    <t>Material Cerdas: Náilon - Material Cepa: Polipropileno - Comprimento Cepa: 25 cm - Características Adicionais: Com Ponteira Alça, Cabo Rosqueado De 1,20 M.</t>
  </si>
  <si>
    <t>Material Cerda: Náilon - Material Cabo: Plástico - Aplicação: Limpeza Sanitário.</t>
  </si>
  <si>
    <t>Material: Pena Avestruz - Material Cabo: Madeira - Comprimento: 60 cm (Cabo: 32 cm e Pena: 28 cm).</t>
  </si>
  <si>
    <t>Material Coletor: Plástico - Material Cabo: Metal Revestido Com Plástico - Comprimento Cabo: 60 cm - Comprimento: 25 cm - Largura: 20 cm - Modelo: Sem Tampa - Características Adicionais: Cabo E Coletor Em Ângulo De 90º.</t>
  </si>
  <si>
    <t>Material: Plástico - Modelo: Tradicional - Cor: Marrom - Tamanho Referência: Nº 103.</t>
  </si>
  <si>
    <t>Caneca/ Copo nº 16 - Material: Alumínio - Capacidade: 2  litros - Material Cabo: Plástico.</t>
  </si>
  <si>
    <t>Tipo: Líquida - Cor: Incolor - Composição: Dispersões Acrílicas, Resina Fumática, Coadjuvante - Características Adicionais: Autobrilho - Aplicação: Madeira.</t>
  </si>
  <si>
    <t>Detergente (Desentupirdor)</t>
  </si>
  <si>
    <t>Composição: Hidróxido De Sódio/Hipoclorito De Sódio/Dispersant - Aplicação: Desentupir Pias, Ralos E Vasos Sanitários - Características Adicionais: Desencrustante Fortemente Alcalino - Aspecto Físico: Líquido.</t>
  </si>
  <si>
    <t>Caixa de fósforo com 40 palitos. Material Corpo: Madeira - Tipo: Curto.</t>
  </si>
  <si>
    <t>Material: Não Tecido 100% Polipropileno - Modelo: Com Elástico Em Toda Volta - Cor: Sem Cor - Gramatura: Cerca De 60 - Tamanho: Único - Tipo Uso: Descartável - Característica Adicional 01: Hipoalergênica, Atóxica, Inodora, Unissex.</t>
  </si>
  <si>
    <t>Lixeira Polietileno - Capacidade: 20 litros - Cor bege</t>
  </si>
  <si>
    <t>Lixeira Plástica - Capacidade: 10 litros - Tipo: Com Tampa E Pedal - Cor: Bege - Diâmetro: 28 cm - Altura: 45 cm.</t>
  </si>
  <si>
    <t>Tecido: Algodão alvejado - Comprimento: 70 cm - Largura: 45 cm - Cor: Diversas (Estampado).</t>
  </si>
  <si>
    <t>Elemento Filtrante modelo 446CB para bebedoro Industrial -  Material: Carvão Ativado - Espessura: 5 - Capacidade Filtragem: Classe III - Vazão: 180.</t>
  </si>
  <si>
    <t>Regulador botijão gás - Material Corpo: Zamac - Diâmetro Saída: 3/8 - Componentes Adicionais: Borboleta - Características Adicionais: Vazão De 1 Kg De Gás Por Hora, Baixa Pressão.</t>
  </si>
  <si>
    <t>Aspecto Físico: Líquido - Apresentação: Bombona - Aplicação: Remoção Manchas - Finalidade: Alvejante E Desinfecção de Roupas e superfícies.</t>
  </si>
  <si>
    <t>Tensão Nominal: Bivolt - Potência Nominal: 15 W - Tipo Base: E-27 - Cor: Branca Fria - Aplicação: Ambiente Interno - Tipo Bulbo: A60 Global - Tipo: Super Led (Alta Potência).</t>
  </si>
  <si>
    <t>Material: Não Tecido - Dimensões: 20 X 16 - Componentes: Álcool Isopropílico A 70%, Água Deionizada A 30% - Característica Adicional: Ação Antibacteriana; - Tipo Uso: Descartável - Uso: Uso Geral - Embalagem: Balde Plástico.</t>
  </si>
  <si>
    <t>Desengripante - Composição: Ácidos Inorgânicos Líquidos - Aplicação: Superfície Metálica.</t>
  </si>
  <si>
    <t>Bebida Láctea sabor: Chocolate - Apresentação: Embalagem Tetrapack.</t>
  </si>
  <si>
    <t>Bebida Láctea com Polpa De Frutas, Leite Pasteurizado Integral, - Sabor: Salada De Frutas - Apresentação: Saco Polietileno.</t>
  </si>
  <si>
    <t>Biscoito sem Recheio - Classificação: Doce - Aplicação: Alimentação Humana.</t>
  </si>
  <si>
    <t>Matéria-Prima: Álcool Cana De Açúcar - Tipo: Neutro - Acidez: 4,20 - Aspecto Físico: Líquido - Aspecto Visual: Límpido e sem Depósito</t>
  </si>
  <si>
    <t>Pote de vidro para guarda Mantimentos - Formato: Cilíndrico - Diâmetro: 10 cm  - Altura: 19 cm - Características Adicionais: Com Tampa Rosqueável Em Plástico.</t>
  </si>
  <si>
    <t>Bolo de Chocolate - Peso: 40g - Prazo Validade: Mínimo 6 Meses.</t>
  </si>
  <si>
    <t>Bolo de Morango - Peso: 40g - Prazo Validade: Mínimo 6 Meses.</t>
  </si>
  <si>
    <t>Bolo de Baunilha - Peso: 40g - Prazo Validade: Mínimo 6 Meses.</t>
  </si>
  <si>
    <t xml:space="preserve"> Bandeja Expediente Triplex</t>
  </si>
  <si>
    <t>Material: Acrílico - Comprimento: 390 - Largura: 285 - Altura: 90 - Tipo: Triplex - Características Adicionais: Suporte Ferro - Cor: Incolor</t>
  </si>
  <si>
    <t>Papel A4</t>
  </si>
  <si>
    <t>Pacote 500 unid</t>
  </si>
  <si>
    <t>Papel Auto-Adesivo Contact</t>
  </si>
  <si>
    <t>Papel Auto-Adesivo -  Material: Plástico - Tipo: Contact - Cor: Incolor - Gramatura: 60 - Largura: 450 - Acabamento Superficial: Brilhante - Comprimento Folha: 2.500 - Transmitância: Transparente.</t>
  </si>
  <si>
    <t>Rolo 25 M</t>
  </si>
  <si>
    <t>Papel Vergê Bege - A4</t>
  </si>
  <si>
    <t>Papel Vergê - Especificação: Material: Celulose Vegetal - Tipo: Colorido - Cor: Palha - Gramatura: 180 - Comprimento: 297 - Largura: 210 - Formato: A4.</t>
  </si>
  <si>
    <t>Pct 50 folhas</t>
  </si>
  <si>
    <t>Papel Alcalino - Comprimento: 297 - Largura: 210 - Aplicação: Impressora Laser e Jato de Tinta - Gramatura: 75 - Cor: Branca.</t>
  </si>
  <si>
    <t>Pasta Arquivo Suspensa</t>
  </si>
  <si>
    <t>Pasta Arquivo -  Material: Cartolina Plastificada - Tipo: Suspensa - Largura: 230 - Altura: 315 - Lombada: 35 - Cor: Castanha - Prendedor Interno: Trilho - Com visor de papel</t>
  </si>
  <si>
    <t>Pasta Arquivo Preta</t>
  </si>
  <si>
    <t>Pasta Arquivo - Material: Cartolina Plastificada - Largura: 230 - Altura: 340 - Lombada: 20 - Cor: Preta - Características Adicionais: Simples.</t>
  </si>
  <si>
    <t>Pasta Arquivo Cinza</t>
  </si>
  <si>
    <t>Perfurador Papel manual</t>
  </si>
  <si>
    <t>Perfurador Papel - Material: Metal - Tipo: Médio - Tratamento Superficial: Pintado - Capacidade Perfuração: 20 - Funcionamento: Manual  com régua medidora.</t>
  </si>
  <si>
    <t>Pilha Palito - Modelo: AAA -  Não Recarregável - Sistema Eletroquímico: Alcalina - Tensão Nominal: 1,5 V.</t>
  </si>
  <si>
    <t>Pilha Pequena - Tipo: Alcalina - Modelo: AA - Tensão: 1,5 V - Não Recarregável .</t>
  </si>
  <si>
    <t>Pilha Palito AAA</t>
  </si>
  <si>
    <t>Pilha Pequena AA</t>
  </si>
  <si>
    <t>Pincel Quadro Branco / Magnético - Cor verde</t>
  </si>
  <si>
    <t>Pincel Quadro Branco /Magnético Verde</t>
  </si>
  <si>
    <t>Pincel Quadro Branco /Magnético Azul</t>
  </si>
  <si>
    <t>Pincel Quadro Branco / Magnético - Cor azul</t>
  </si>
  <si>
    <t>Pincel Quadro Branco /Magnético Vermelho</t>
  </si>
  <si>
    <t>Pincel Quadro Branco / Magnético - Cor vermelho</t>
  </si>
  <si>
    <t>Pincel Quadro Branco /Magnético Preto</t>
  </si>
  <si>
    <t>Pincel Quadro Branco / Magnético - Cor preto</t>
  </si>
  <si>
    <t xml:space="preserve"> Quadro Magnético Branco</t>
  </si>
  <si>
    <t>Quadro Magnético - Material: Fórmica - Cor: Branca - Material Moldura: Alumínio - Largura: 90 cm  - Comprimento: 120 cm - com apagador.</t>
  </si>
  <si>
    <t>Régua Escritório 30 cm</t>
  </si>
  <si>
    <t>Régua Escritório - Material: Acrílico - Comprimento: 30 cm - Graduação: Centímetro/Milímetro - Tipo Material: Rígido - Cor: Cristal - Transmitância: Transparente.</t>
  </si>
  <si>
    <t>Agenda Planner Semanal</t>
  </si>
  <si>
    <t>Porta-Lápis/Clipe/Lembrete</t>
  </si>
  <si>
    <t>Porta-Lápis/Clipe/Lembrete - Material: Acrílico - Cor: Incolor - Comprimento: 230 cm - Largura: 80 cm.</t>
  </si>
  <si>
    <t>Agenda -Tipo: Planner Semanal- Revestimento Capa: Papelão - Quantidade Folhas: 150 - Gramatura: 1200 - Comprimento: 210 cm - Tipo Encadernação: Encadernacão Espiral - Largura: 150 cm- Tipo Papel Miolo: Ofsete - Conforme Modelo Do Órgão.</t>
  </si>
  <si>
    <t>Envelope Plástico</t>
  </si>
  <si>
    <t>Envelope Plástico - Tipo Plástico: Liso - Espessura: 0,14 Micras - Comprimento: 23 cm- Largura: 32 cm - Cor: Transparente - 4 furos</t>
  </si>
  <si>
    <t xml:space="preserve">Tesoura </t>
  </si>
  <si>
    <t>Tesoura Costura : Material: Aço Inoxidável - Tamanho: 8,5 - Comprimento: 21cm -  Cabo Emborrachado Para Destro E Canhoto - resistente à corrosão, cola e ferrugem.</t>
  </si>
  <si>
    <t>Papel Fotográfico</t>
  </si>
  <si>
    <t>Pct 100 folhas</t>
  </si>
  <si>
    <t>Urna</t>
  </si>
  <si>
    <t>Bloco Recado Adesivo Post-it</t>
  </si>
  <si>
    <t>Bloco Recado - Especificação: Material: Celulose Vegetal - Cor: Neon - Largura: 50 mm - Comprimento: 50mm -  Auto Adesivo, Removível - Quantidade Folhas: 250.</t>
  </si>
  <si>
    <t>Urna - Material: Acrílico - Largura: 20 cm - Altura: 20 cm- Profundidade: 16 cm - Porta Folheto, Fenda Tampa Superior, Com Cadeado - Espessura: 4 mm.</t>
  </si>
  <si>
    <t>Papel Fotográfico Brilhante - Tamanho A4 - 250g - Papel Glossy.</t>
  </si>
  <si>
    <t>Lixeira 12 litros</t>
  </si>
  <si>
    <t>Material de Consumo (3390.30.00) - Aquisição de material gráfico</t>
  </si>
  <si>
    <t>Pasta Arquivo Verde</t>
  </si>
  <si>
    <t>Pasta Arquivo Amarela</t>
  </si>
  <si>
    <t>Pasta Arquivo Personalizada  - Material: Cartão Duplo Plastificado - Tipo: Classificadora - Largura: 255 mm - Altura: 340 mm - Lombada: 70 mm - Cor: Cinza - Gramatura: 480 - Aplicação: Arquivo De Documento - Com Prendedor De Plástico.</t>
  </si>
  <si>
    <t>Pasta Arquivo - Material: Cartão Duplo Plastificado - Tipo: Classificadora - Largura: 255 mm - Altura: 340 mm - Lombada: 70 mm - Cor: Cinza - Gramatura: 480 - Aplicação: Arquivo De Documento - Com Prendedor De Plástico.</t>
  </si>
  <si>
    <t>Pasta Arquivo  Personalizada - Material: Cartolina - Tipo: Simples, Sem Abas - Largura: 235 mm - Altura: 335 mm - Cor: Verde - Prendedor Interno: 2 Pinos - Características Adicionais: Sem Pláscito, Com Predendor De Papel Em Plástico.</t>
  </si>
  <si>
    <t>Pasta Arquivo Personalizada - Cor: Amarela - Especificação: Material: Cartolina - Tipo: Classificadora - Largura: 240 mm - Altura: 350 mm.</t>
  </si>
  <si>
    <t>Diploma</t>
  </si>
  <si>
    <t>Diploma - Material: Papel Couchê Fosco - Tipo Impressão: Policromia - Gramatura: 230 - Comprimento: 310 mm- Largura: 210 mm - Características Adicionais: 4/0 Cores, Acabamento Corte Reto (420x297mm)</t>
  </si>
  <si>
    <t>Lixeira - Material: Polipropileno - Capacidade: 12 - Tipo: Cilíndrica Sem Tampa - Cor: Preta - Aplicação: Coleta De Lixo.</t>
  </si>
  <si>
    <t>CATSER</t>
  </si>
  <si>
    <t xml:space="preserve">Fornecimento Passagem Rodoviária </t>
  </si>
  <si>
    <t>Fornecimento Passagem Rodoviária a servidores e estagiários da Câmara Municipal (previsão mensal).</t>
  </si>
  <si>
    <t>Serviço</t>
  </si>
  <si>
    <t>Serviços de Terceiros - PJ (3390.39.00) - Gestão de Frota</t>
  </si>
  <si>
    <t>Serviços de Terceiros - PJ (3390.39.00) -  Fornecimento de vale transporte a servidores e estagiários</t>
  </si>
  <si>
    <t xml:space="preserve">Gestão da frota de veículos </t>
  </si>
  <si>
    <t>Serviços de Terceiros - PJ (3390.39.00) -  Serviço de provedor de acesso à internet e telefonia</t>
  </si>
  <si>
    <t xml:space="preserve"> Administração / Gerenciamento-Manutenção Veículo Automotivo (Previsão mensal)</t>
  </si>
  <si>
    <t xml:space="preserve">Assinatura de Ramal Telefonico </t>
  </si>
  <si>
    <t>Pabx Virtual completo com 1 (um) número fixo e 30 ramais virtuais; Ligações Ilimitadas (Nacional), fixo, móvel, ddd; Configuração e suporte por telefone durante todo o período de vigência do contrato. Para a Sede da Câmara Municipal de Pedro Leopoldo.</t>
  </si>
  <si>
    <t>CMPL</t>
  </si>
  <si>
    <t xml:space="preserve">Acesso a Internet Via Cabo </t>
  </si>
  <si>
    <t>Link de internet com mínimo de 200Mb de download e 200Mb de upload; Sem limite de tráfego de dados (uso de 100% da velocidade upload e download); Fornecimento de 01 (um) Endereço IP fixo e válido; Funcionamento 24 (vinte e quatro) horas por dia, 7 (sete) dias por semana para o CAC.</t>
  </si>
  <si>
    <t>Pabx Virtual completo com 2 (dois) números fixos e 30 ramais virtuais; Ligações Ilimitadas (Nacional), fixo, móvel, ddd; Configuração e suporte por telefone durante todo o período de vigência do contrato. Para a Nova Sede do CAC (Centro de Atenção ao Cidadão).</t>
  </si>
  <si>
    <t>CAC</t>
  </si>
  <si>
    <t xml:space="preserve">Chamadas Nacionais Fixo-Fixo STFC-LDN-FF (Degraus 1 a 4) </t>
  </si>
  <si>
    <t>Prestação de serviços de telefonia fixa (STFC), com serviço de busca automática e com minutos ilimitados para fixo de qualquer operadora para todo Brasil com portabilidade, 3 (três) números fixos e demais ramais, previstos no Edital e seus Anexos, Local Fixo-Fixo, Longa distância nacional Fixo-Fixo (D1, D2, D3, D4) Para a sede da Câmara Municipal de Pedro Leopoldo e CAC (Centro de Atenção ao Cidadão)</t>
  </si>
  <si>
    <t xml:space="preserve">Chamadas Nacionais Fixo-Movel - STFC-LDN-FM (VC2 e VC3) 
</t>
  </si>
  <si>
    <t>Prestação de serviços de telefonia fixa (STFC), com serviço de busca automática e com minutos ilimitados para celular de qualquer operadora para todo Brasil com portabilidade, 3 (três) números fixos e demais ramais, previstos no Edital e seus Anexos, Local Fixo-Móvel, Longa distância nacional Fixo-Móvel (VC2), Longa distância nacional Fixo-Móvel (VC3) Para a sede da Câmara Municipal de Pedro Leopoldo e CAC (Centro de Atenção ao Cidadão)</t>
  </si>
  <si>
    <t xml:space="preserve">Link de internet com mínimo de 200Mb de download e 200Mb de upload; Sem limite de tráfego de dados (uso de 100% da velocidade upload e download); Fornecimento de 01 (um) Endereços IP fixo e válido; funcionamento 24 (vinte e quatro) horas por dia, 7 (sete) dias por semana para a Sede da Câmara Municipal de Pedro Leopoldo. </t>
  </si>
  <si>
    <t xml:space="preserve">Publicação Livro / Matéria - Periódica / Oficial </t>
  </si>
  <si>
    <t>Material Permanente (4490.52.00) - Fragmentador de papel</t>
  </si>
  <si>
    <t>Serviços de Terceiros - PJ (3390.39.00) -  Seguro de vida para estagiários</t>
  </si>
  <si>
    <t>Serviço de seguro de vida contra acidentes pessoais, morte acidental, invalidez permanente total ou parcial por acidente, despesas médicas hospitalares e assistência funeral para atender estagiários da Câmara Municipal, nos termos da lei 11.788/2008.</t>
  </si>
  <si>
    <t>Seguro / Garantia</t>
  </si>
  <si>
    <t>Serviços de Terceiros - PJ (3390.39.00) -  Serviços Postais</t>
  </si>
  <si>
    <t xml:space="preserve"> Embalagem / Etiquetagem / Postagem - Encomenda </t>
  </si>
  <si>
    <t>Previsão mensal - Pacote de Serviços dos CORREIOS</t>
  </si>
  <si>
    <t>Tarifas bancárias</t>
  </si>
  <si>
    <t xml:space="preserve">Prestação de Serviços Bancários </t>
  </si>
  <si>
    <t>Serviços de Terceiros - PJ (3390.39.00) -  Tarifas Bancárias</t>
  </si>
  <si>
    <t>Serviços de Terceiros - PJ (3390.39.00) - Publicações oficiais</t>
  </si>
  <si>
    <t>Serviços de Terceiros - PJ (3390.39.00) -  Inserções publicitárias/ Publicidade</t>
  </si>
  <si>
    <t>Serviços de Terceiros - PJ (3390.39.00) - Manutenção de equipamentos de ar-condicionado</t>
  </si>
  <si>
    <t>Serviços de Terceiros - PJ (3390.39.00) - Serviços terceirizados com dedicação exclusiva de mão de obra</t>
  </si>
  <si>
    <t>Serviços de Terceiros - PJ (3390.39.00) - Fornecimento de água encanada e esgoto</t>
  </si>
  <si>
    <t xml:space="preserve"> Manutenção de Redes - Água / Esgoto </t>
  </si>
  <si>
    <t>Fonecimento de água encanada e esgoto ao Centro de Atenção ao Cidadão - CAC - Previsão mensal.</t>
  </si>
  <si>
    <t>Serviços de Terceiros - PJ (3390.39.00) - Fornecimento de energia elétrica</t>
  </si>
  <si>
    <t xml:space="preserve">Energia Elétrica - Fornecimento Mercado Regulado </t>
  </si>
  <si>
    <t>Fornecimento de energia elétrica à sede da Câmara Municipal.</t>
  </si>
  <si>
    <t>Fornecimento de energia elétrica ao Centro de Atenção ao Cidadão - CAC.</t>
  </si>
  <si>
    <t>Fragmentadora Papel</t>
  </si>
  <si>
    <t>Fragmentadora Papel - Tensão Motor: 110 - Limite Operacional: 15 - Dimensões Picote: 04 X 80 - Velocidade Operação: 3 - Capacidade Lixeira: 30 - Características Adicionais: Fragmenta Cds E Cartões De Pvc. (Arquivo)</t>
  </si>
  <si>
    <t>Serviços de Terceiros - PJ (3390.39.00) - Serviço de Buffet (coffee break e afins)</t>
  </si>
  <si>
    <t>Buffet</t>
  </si>
  <si>
    <t>Serviços de Terceiros - PJ (3390.39.00) - Serviço de recarga e manutenção de extintores de incêndio</t>
  </si>
  <si>
    <t>Serviço de Buffet para 100 (cem) pessoas, para eventos com duração de 2 (duas) horas.</t>
  </si>
  <si>
    <t>Serviço de Buffet para 70 (setenta) pessoas, para eventos com duração de 2 (duas) horas.</t>
  </si>
  <si>
    <t>Serviços de Terceiros - PJ (3390.39.00) - Serviço de erradicação de pragas: desinsetização, desratização e dedetização.</t>
  </si>
  <si>
    <t xml:space="preserve">Desinsetização / Desratização / Dedetização  </t>
  </si>
  <si>
    <t>Inserção Publicitária página inteira em jornais e revistas em formato  digital em qualquer dimensão de, no mínimo, 5 (cinco) páginas, distribuição periódica e de cunho jornalístico.</t>
  </si>
  <si>
    <t>Inserção Publicitária meia página em jornais e revistas em formato digital em qualquer dimensão de, no mínimo, 5 (cinco) páginas, distribuição periódica e de cunho jornalístico.</t>
  </si>
  <si>
    <t xml:space="preserve">Inserção Publicitária 1/4 (um quarto) de página em jornais e revistas em formato digital em qualquer dimensão de, no mínimo, 5 (cinco) páginas, distribuição periódica e de cunho jornalístico. </t>
  </si>
  <si>
    <t xml:space="preserve">Propaganda e Publicidade </t>
  </si>
  <si>
    <t>Prestação de serviço de publicação no diário oficial eletrônico de Minas Gerais. R$ 88,59 por centímetro.</t>
  </si>
  <si>
    <t>Serviço terceirizado com dedicação exclusiva de mão de obra. Função: Auxiliar Administrativo</t>
  </si>
  <si>
    <t>Serviço terceirizado com dedicação exclusiva de mão de obra. Função: Copeira</t>
  </si>
  <si>
    <t>Serviço terceirizado com dedicação exclusiva de mão de obra. Função: Motorista</t>
  </si>
  <si>
    <t>Serviço terceirizado com dedicação exclusiva de mão de obra. Função: Auxiliar de Serviços Gerais</t>
  </si>
  <si>
    <t>Serviço terceirizado com dedicação exclusiva de mão de obra. Função: Auxiliar Administrativo com adicional de encarregado</t>
  </si>
  <si>
    <t>Serviço terceirizado com dedicação exclusiva de mão de obra. Função: Operador de áudio e vídeo</t>
  </si>
  <si>
    <t>Serviço terceirizado com dedicação exclusiva de mão de obra. Função: Zelador</t>
  </si>
  <si>
    <t>Serviço terceirizado com dedicação exclusiva de mão de obra. Função: Office Boy/Gril</t>
  </si>
  <si>
    <t>Auxiliar Administrativo</t>
  </si>
  <si>
    <t>Auxiliar Administrativo  com adicional de encarregado</t>
  </si>
  <si>
    <t>Auxiliar de Serviços Gerais</t>
  </si>
  <si>
    <t>Copeira</t>
  </si>
  <si>
    <t>Motorista</t>
  </si>
  <si>
    <t>Operador de áudio e vídeo</t>
  </si>
  <si>
    <t>Zelador</t>
  </si>
  <si>
    <t>Office Boy/Gril</t>
  </si>
  <si>
    <t>Manutenção preventiva</t>
  </si>
  <si>
    <t>Manutenção corretiva</t>
  </si>
  <si>
    <t>Ar Condicionado 60 mil BTUs</t>
  </si>
  <si>
    <t>Ar Condicionado 18 mil BTUs</t>
  </si>
  <si>
    <t>Ar Condicionado 12 mil BTUs</t>
  </si>
  <si>
    <t>Manutenção a ser realizada de acordo com as normas da ABNT para extintores destinados ao combate de princípios de incêndio das classes A (resíduos sólidos), B (líquidos inflamáveis), C (equipamentos elétricos).</t>
  </si>
  <si>
    <t>Manutenção Extintores PQS ABC 6 Kg</t>
  </si>
  <si>
    <t>Serviços de Terceiros - PJ (3390.39.00) - Locação de imóvel</t>
  </si>
  <si>
    <t>Locação de imóvel no centro de Pedro Leopoldo, próximo à sede da Câmara Municipal, para funcionamento do Centro de Atenção ao Cidadão.</t>
  </si>
  <si>
    <t>Locação de Imóvel CAC</t>
  </si>
  <si>
    <t>Plano de Assistência Médica Ambulatorial, Hospitalar, Obstétrica e Odontológica de abrangência regional (região metropolitana de Belo Horizonte) e estadual (MG) para servidores e vereadores da Câmara Municipal.</t>
  </si>
  <si>
    <t>Plano de Saúde</t>
  </si>
  <si>
    <t>CMPL/CAC</t>
  </si>
  <si>
    <t>Serviços de Terceiros - PJ (3390.39.00) - Contratação de Plano de Saúde para servidores e vereadores</t>
  </si>
  <si>
    <t>Serviços de Terceiros - PJ (3390.39.00) - Contratação de serviço de saúde ocupacional</t>
  </si>
  <si>
    <t>Avaliação Médica - Exames Ocupacionais: Exame admissional, demissional, periódicos, retorno ao trabalho, mudança de função.</t>
  </si>
  <si>
    <t>Medicina do Trabalho - Saúde Ocupacional</t>
  </si>
  <si>
    <t>Serviços de Terceiros - PJ (3390.39.00) - Inscrições em eventos e cursos de capacitação e treinamento</t>
  </si>
  <si>
    <t xml:space="preserve">Treinamento Qualificação Profissional </t>
  </si>
  <si>
    <t>Treinamento - valor professor nível superior hora/aula R$60,00</t>
  </si>
  <si>
    <t>Material de Consumo (3390.30.00) - Aquisição de suprimentos de Tecnologia da Informação</t>
  </si>
  <si>
    <t xml:space="preserve">Adaptador Conector - Tipo Conectores: Hdmi 19 Pino Fêmea / Displayport 20 Pinos Macho - Aplicação: Vídeo - Características Adicionais: Resolução mais alta: até 4k/ Tamanho Min.Cabo 15cm . Para utilização em Notebook e Computadores.
</t>
  </si>
  <si>
    <t>Adaptador Conversor DisplayPort – HDMI</t>
  </si>
  <si>
    <t>TIC</t>
  </si>
  <si>
    <t>Adaptador -Tipo: Macho-Fêmea - Aplicação: Uso Em Vídeo - Material: Metálico - Conector: Dvi-Hdmi. 1 x entrada HDMI Fêmea; 1 x saída para DVI-D Macho 24+1 pinos; com ou sem cabo.</t>
  </si>
  <si>
    <t>Adaptador conversor DVI  - HDMI</t>
  </si>
  <si>
    <t>Adaptador Conector - Tipo Conectores: Hdmi 19 Pinos / Vga 15 Pinos - Aplicação: Vídeo - Características Adicionais: Pequeno Tipo Tomada. 
HDMI A (fêmea) para VGA (macho); Não necessita de fonte de energia; Transmissão de imagem automaticamente sem necessidade de configurações; Plug and play; Resolução: 1080P; Comprimento cabo: máximo 1,5 metro.</t>
  </si>
  <si>
    <t>Adaptador conversor HDMI – VGA</t>
  </si>
  <si>
    <t>Adaptador conversor VGA - HDMI</t>
  </si>
  <si>
    <t xml:space="preserve">Adaptador - Conexão: Hdmi Macho X Vga Fêmea - Características Adicionais: Resolução Mínima: 1080p - Aplicação: Uso Em Vídeo - Especificação:Conexão: Hdmi Macho X Vga Fêmea - Características Adicionais: Resolução Mínima: 1080p - Aplicação: Uso Em Vídeo 
</t>
  </si>
  <si>
    <t>Conector Telefônico -Tipo: Fêmea 4 Vias X 4 Contatos - Modelo: Rj11 - Padrão: Americano(Jack). Emenda dupla; Conectores RJ11 fêmea em cada lado; Material: plástico e metal; para utilização em emendas de sistema de cabeamento telefônico.</t>
  </si>
  <si>
    <t>Adaptador Emenda dupla RJ11</t>
  </si>
  <si>
    <t>Adaptador Emenda dupla RJ45</t>
  </si>
  <si>
    <t xml:space="preserve">Tomada Emenda - Especificação: Modelo: Rj45 - Tipo: Fêmea-Fêmea - Aplicação: Comunicação De Dados. Material: plástico e metal; Possibilitar emenda de 2 cabos de rede (CAT5 / 5E); Para utilização em emendas de cabos de rede. </t>
  </si>
  <si>
    <t>Adaptador Conector - Tipo Conectores:  USB 3.0 (compatível com 2.0); Plug and Play, Para Rede Ethernet - Aplicação: Conexão Notebook A Rede Ethernet - Padrão: Ethernet 10/100 Mbps. Taxa de transmissão: 10/100/1000 Mbps; Interface de entrada: RJ45 para cabo de rede; Suporta Auto MDIX.</t>
  </si>
  <si>
    <t>Adaptador USB 3.0 para ETHERNET</t>
  </si>
  <si>
    <t>Adaptador Conector - Especificação: Tipo Conectores: Interface Usb 2.0 - Aplicação: Conexão Notebook - Características Adicionais: Wireless/Externo/108 Mbps/Sem Fio - Material: Latão Zincado. Ganho de 5 dBi (mínimo); Dual band; Possuir LED indicador de conexão; Suporte WEP de 64/128bit; Padrão IEEE 802.11/b/g/n; Velocidade de transmissão: mínimo 300Mbps (2,4 GHz e 5,0 GHz).</t>
  </si>
  <si>
    <t>Adaptador USB Wireless</t>
  </si>
  <si>
    <t>Álcool Propílico - Aspecto Físico: Líquido Límpido, Incolor, Odor Característico - Fórmula Química: (Ch3)2choh (Isopropílico Ou Iso-Propanol) - Peso Molecular*: 60,10 - Grau De Pureza: Pureza Mínima De 99,5% - Característica Adicional: Reagente P.A. - Número De Referência Química: Cas 67-63-0. Unidade com 227 ml. Tipo de embalagem: lata de aerossol. não corrosivo; para limpeza de equipamentos de informática</t>
  </si>
  <si>
    <t>Álcool Isopropílico Aerossol 227 ml</t>
  </si>
  <si>
    <t>Mililitro</t>
  </si>
  <si>
    <t>Telefone Sem Fio - Especificação: Controle Volume: Recepção - Tensão Alimentação: 110/220 - Função: Tecla Flash/Mute, Rediscagem E Discagem Rápida - Modo Discagem: Tone, Pulse E Memória. Tecnologia DECT 6.0 com identificador e bloqueio de chamadas; Mínimo 10 memórias para rediscar; possuir timbres de campainha; viva voz; teclas: mudo, flash e rediscagem; bloqueio de chamadas indesejadas; iluminação no visor; relógio; tela digital; Duração da bateria: no mínimo 4 horas de conversação ou 72 horas em standby. Cor: preto.</t>
  </si>
  <si>
    <t>Aparelho Telefônico sem fio (modelo sugerido para padronização: Intelbras)</t>
  </si>
  <si>
    <t xml:space="preserve">Bateria Não Recarregável - Especificação: Tipo: Alcalina - Voltagem: 9 - Aplicação: Multímetro E Testador De Cabo - Especificação:Tipo: Alcalina - Voltagem: 9 - Aplicação: Multímetro E Testador De Cabo. Dentro dos padrões estabelecidos pela Resolução CONAMA nº 401, de 4 de novembro de 2008 e ser certificada pelo INMETRO ou instituto por ele credenciado.
</t>
  </si>
  <si>
    <t>Bateria 9v alcalina
(Modelo de referência Duracell)</t>
  </si>
  <si>
    <t>Bolsa Ferramenta - Material: Lona - Cor: Preta E Amarela - Tipo: Impermeável - Material Fundo: Plástico Reforçado - Material Armação: Metal - Comprimento: 350 mm - Altura: 250 mm - Largura: 100 mm - 16 Divisões/Bolsos,6 Parte Interna E 10 Parte Exte.</t>
  </si>
  <si>
    <t>Bolsa para transporte ferramentas</t>
  </si>
  <si>
    <t>Material de Consumo (3390.30.00) - Aquisição de chaves, placas, carimbos e afins</t>
  </si>
  <si>
    <t>Cadeado de 20 mm</t>
  </si>
  <si>
    <t>Material de consumo</t>
  </si>
  <si>
    <t>Cadeado de 40 mm</t>
  </si>
  <si>
    <t>Cadeado de 45 mm</t>
  </si>
  <si>
    <t>Cadeado -  Material: Latão Maciço - Material Haste: Aço Cementado - Altura: 40mm - Largura: 20mm - Altura Haste: 11mm - Diâmetro Haste: 11mm</t>
  </si>
  <si>
    <t>Cadeado - Material: Latão Maciço - Material Haste: Aço - Altura: 60mm - Largura: 40mm</t>
  </si>
  <si>
    <t>Cadeado - Material: Latão Maciço - Material Haste: Aço Inoxidável - Cor: Amarela - Características Adicionais: Nº 45, Com Trava - Quantidade Chaves: 2</t>
  </si>
  <si>
    <t>Placa Identificação - Material: Psai-Poliestireno - Comprimento: 40mm - Altura: 40mm - Aplicação: Identificação Chaves - Conforme Modelo Do Órgão</t>
  </si>
  <si>
    <t>Placa de identificação de chaves</t>
  </si>
  <si>
    <t>Tinta Para Carimbo - Especificação: Cor: Preta - Componentes: Base D'Água - Aspecto Físico: Líquido - Aplicação: Automático</t>
  </si>
  <si>
    <t>Tinta para carimbo automático auto entitado</t>
  </si>
  <si>
    <t xml:space="preserve">Carimbo - Material Corpo: Plástico - Material Base: Resina - Comprimento: 60 - Largura: 40 - Tipo: Auto-Entintado - Formato: Retangular - Retrátil Com Mola </t>
  </si>
  <si>
    <t>Carimbo automático auto entitado</t>
  </si>
  <si>
    <t>Serviços de Terceiros - PJ (3390.39.00) - Serviço de chaveiro</t>
  </si>
  <si>
    <t xml:space="preserve"> Chaveiro</t>
  </si>
  <si>
    <t>Cópia de chave Yale</t>
  </si>
  <si>
    <t>Instalação de fechadura tubular</t>
  </si>
  <si>
    <t>Conserto de fechadura de porta</t>
  </si>
  <si>
    <t>Abertura de porta - horário comercial</t>
  </si>
  <si>
    <t>Abertura de porta - fora do horário comercial</t>
  </si>
  <si>
    <t>Serviços de Terceiros - PJ (3390.39.00) - Sistema de segurança</t>
  </si>
  <si>
    <t>Serviços de Terceiros - PJ (3390.39.00) - Manutenção predial</t>
  </si>
  <si>
    <t>Manutenção / Reforma Predial</t>
  </si>
  <si>
    <t>Manutenção predial ao longo do exercício financeiro, incluindo serviços de eletricista, encanador, gesseiro, pintor, jardineiro, marceneiro, pedreiro, servente de obras, serralheiro, além do fornecimento dos materiais necessários para a realização do serviço.</t>
  </si>
  <si>
    <t xml:space="preserve">Serviços de Terceiros - PJ (3390.39.00) - Locação de Veículos </t>
  </si>
  <si>
    <t xml:space="preserve">Locação de Veículos - Leves / Pesados </t>
  </si>
  <si>
    <t>Locação de 3 (três) veículos hatch, standard, motorização 1.6, 8 válvulas, flex, 5 (cinco) lugares, 4 (quatro) portas; direção hidráulica, eletro-hidráulica ou elétrica; ar-condicionado; sem limite de quilometragem; manutenção inclusa; sem motorista; com seguro total; cor prata, preta ou branca; máximo 3 (três) anos de fabricação.</t>
  </si>
  <si>
    <t xml:space="preserve">Prestação de Serviço de Vigilância e Segurança - Orgânica -24 Horas Diuturnas 
</t>
  </si>
  <si>
    <t>Valor mensal para locação e manutenção de 26 (vinte e seis) câmeras de segurança, alocadas na Câmara Municipal e no Centro de Atenção ao Cidadão - CAC.</t>
  </si>
  <si>
    <t>Instalação das câmeras de segurança na Câmara Municipal e no Centro de Atenção ao Cidadão - CAC.</t>
  </si>
  <si>
    <t>Serviços de Tecnologia da Informação e Comunicação (3390.40.00) - Locação e Manutenção de Sistema de Gestão</t>
  </si>
  <si>
    <t xml:space="preserve">Serviço de Licença pelo Uso de Software </t>
  </si>
  <si>
    <t>Valor mensal referente a locação e manutenção do sistema de gestão.</t>
  </si>
  <si>
    <t>Serviços de Tecnologia da Informação e Comunicação (3390.40.00) - Locação de equipamentos de informática (impressoras)</t>
  </si>
  <si>
    <t xml:space="preserve"> - Outsourcing de Impressão - Locação de Equipamento - Monocromático - A4 - Acima de 45 PPM 
</t>
  </si>
  <si>
    <t>Valor mensal locação de 06 (seis) impressoras (outsourcing) para a Câmara Municipal, Centro de Atenção ao Cidadão - CAC e Polícia Civil (convênio).</t>
  </si>
  <si>
    <t>Serviços de Tecnologia da Informação e Comunicação (3390.40.00) - Armazenamento em nuvem (TIC)</t>
  </si>
  <si>
    <t xml:space="preserve">Emissão de Certificado Digital A1 para Pessoa Jurídica </t>
  </si>
  <si>
    <t xml:space="preserve">Certificado Digital A1 para Pessoa Jurídica </t>
  </si>
  <si>
    <t xml:space="preserve">Emissão de Certificado Digital A3, sem Token Pessoa Jurídica </t>
  </si>
  <si>
    <t xml:space="preserve">Certificado Digital A3, sem Token Pessoa Jurídica </t>
  </si>
  <si>
    <t xml:space="preserve">Emissão de Certificado Digital A3, com Token Pessoa Física </t>
  </si>
  <si>
    <t xml:space="preserve">Certificado Digital A3, com Token Pessoa Física </t>
  </si>
  <si>
    <t>Serviços de Tecnologia da Informação e Comunicação (3390.40.00) - Emissão de certificados digitais</t>
  </si>
  <si>
    <t xml:space="preserve">Transporte Rodoviário - Pessoal por Automóveis </t>
  </si>
  <si>
    <t>Transporte rodoviário para alunos, professores e monitores da Escola do Legislativo da Câmara Municipal de Pedro Leopoldo, por quilometragem rodada.</t>
  </si>
  <si>
    <t>Passagens e Despesa com Locomoção (3390.33.00) - Serviço de Transporte - Escola do Legislativo</t>
  </si>
  <si>
    <t>Passagens e Despesa com Locomoção (3390.33.00) - Passagens aéreas e despesas com locomoção</t>
  </si>
  <si>
    <t>Contratação de Passagem Aérea Junto a Companhia Credenciada para vereadores e servidores da Câmara</t>
  </si>
  <si>
    <t>Material, bem ou serviço para distribuição gratuita (3390.32.00) - Cesta Natalina - Servidores e estagiários</t>
  </si>
  <si>
    <t>Gêneros Alimentícios</t>
  </si>
  <si>
    <t xml:space="preserve"> Amendoim</t>
  </si>
  <si>
    <t>Oleaginosa - Especificação: Tipo: Amendoim - Apresentação: Torrada - Adicional: Sem Casca. Embalagem com, no mínimo, 24 gramas.</t>
  </si>
  <si>
    <t>Biscoito - Especificação: Tipo: Champagne - Ingredientes: Açúcar, Farinha De Trigo, Glúten, Ovo E Sal - Classificação: Salgado</t>
  </si>
  <si>
    <t>Biscoito Champagne</t>
  </si>
  <si>
    <t>Pacote360 gramas</t>
  </si>
  <si>
    <t>Caixa de Bombom</t>
  </si>
  <si>
    <t>Caixa de Bombom com no mínimo 250 gramas - Especificação: Cobertura: Chocolate Preto - Recheio: Com Recheio - Sabor: Diversos.</t>
  </si>
  <si>
    <t>Carne De Ave In Natura - Especificação: Tipo Animal: Frango Especial - Tipo Corte: Com Miúdos - Apresentação: Inteiro - Estado De Conservação: Congelado(A) - Processamento: Temperada - Tipo Chester com, no mínimo, 3 quilogramas.</t>
  </si>
  <si>
    <t>Carne De Ave In Natura - Tipo: Chester</t>
  </si>
  <si>
    <t>Creme De Leite</t>
  </si>
  <si>
    <t xml:space="preserve">Creme De Leite - Especificação: Teor Gordura: Até 20% De Gordura - Processamento: Uht </t>
  </si>
  <si>
    <t>Embalagem 300g</t>
  </si>
  <si>
    <t>Doce Leite</t>
  </si>
  <si>
    <t>Doce Leite - Especificação: Tipo: Tradicional - Prazo Validade Mínimo: 03 Meses</t>
  </si>
  <si>
    <t>Lata 800g</t>
  </si>
  <si>
    <t>Embalagem de Cesta (Papelão)</t>
  </si>
  <si>
    <t>Caixa Embalagem  de cesta com alça resistente e decoração de natal - Especificação: Material: Papelão Ondulado - Comprimento: 50 cm - Largura: 26 cm  - Altura: 50 cm</t>
  </si>
  <si>
    <t>Farofa Pronta</t>
  </si>
  <si>
    <t>Farofa Pronta - Especificação: Tipo: Tradicional - Sabor: Natural - Prazo Validade: 4 - Quantidade Calorias: 210 - Características Adicionais: Com Farinha De Madioca Temperada</t>
  </si>
  <si>
    <t>Leite Condensado</t>
  </si>
  <si>
    <t>Leite Condensado - Especificação: Tipo: Integral - Ingrediente Básico: Leite In Natura</t>
  </si>
  <si>
    <t>Lata 395 gramas</t>
  </si>
  <si>
    <t>Bolo Alimentício - Especificação: Sabor: Frutas Cristalizadas/Passas - Tipo: Panetone - Peso: 400 gramas</t>
  </si>
  <si>
    <t>Panetone</t>
  </si>
  <si>
    <t xml:space="preserve">Doce Não Confeitado - Especificação: Tipo: Em Calda - Sabor: Pêssego - Especificação:Tipo: Em Calda - Sabor: Pêssego </t>
  </si>
  <si>
    <t>Doce de Pêssego em calda</t>
  </si>
  <si>
    <t>Lata 400g</t>
  </si>
  <si>
    <t xml:space="preserve">Suco - Especificação: Apresentação: Líquido - Sabor: Uva - Tipo: Artificial </t>
  </si>
  <si>
    <t>Suco</t>
  </si>
  <si>
    <t>Caixa 1L</t>
  </si>
  <si>
    <t>Fruta - Especificação: Tipo 1: Uva Passa - Apresentação: Desidratada / Seca - Adicional: Preta. Embalagem com, no mínimo, 150 gramas</t>
  </si>
  <si>
    <t>Uva Passa</t>
  </si>
  <si>
    <t xml:space="preserve">Vinho - Especificação: Cor: Tinto - Classe: Licoroso - Teor Açúcar: Suave </t>
  </si>
  <si>
    <t>Vinho Tinto Suave</t>
  </si>
  <si>
    <t>Garrafa 750 ml</t>
  </si>
  <si>
    <t>Cabo de força 3 pinos 1,8 metros</t>
  </si>
  <si>
    <t>Cabo Elétrico Flexível - Especificação: Tensão Isolamento: 750 - Tipo: Tripolar Aplicação: Conexão - Normas Técnicas: Nbr14136 X Iec - Material Do Condutor: Cobre. Plugue IEC fêmea; comprimento do cabo: 1,8 metro; para utilização em fonte computador e monitor.</t>
  </si>
  <si>
    <t>Cabo de força 3 pinos 5 metros</t>
  </si>
  <si>
    <t>Cabo Elétrico Flexível - Especificação: Tensão Isolamento: 750 - Tipo: Tripolar Aplicação: Conexão - Normas Técnicas: Nbr14136 X Iec - Material Do Condutor: Cobre. Plugue IEC fêmea; comprimento do cabo: 5 metros; para utilização em fonte computador e monitor.</t>
  </si>
  <si>
    <t>Cabo Rede Computador - Especificação: Bitola Condutor: 24 - Tipo Condutor: Trançado - Tipo Cabo: 4 Pr - Padrão Cabeamento: Utp-6. Cobreado: Cobre/Alumínio; Categoria: Cat6; Tipo: UTP; 4 Pares de cabo trançado (8 vias); para utilização em redes de computadores.</t>
  </si>
  <si>
    <t>Cabo de rede par trançado – CAT 6</t>
  </si>
  <si>
    <t>Metro</t>
  </si>
  <si>
    <t>Cabo Telefônico - Especificação: Aplicação: Conector Rj11 -Chato, 4 Vias. 5 metros; conector RJ11 macho deve vir conectado nas duas pontas.</t>
  </si>
  <si>
    <t>Cabo de telefone - 5 metros</t>
  </si>
  <si>
    <t>Cabo HDMI 1,5 metro</t>
  </si>
  <si>
    <t>Cabo HDMI 15 metros</t>
  </si>
  <si>
    <r>
      <t xml:space="preserve">Cabo Áudio E Vídeo -  Aplicação: Sistema De Áudio E Vídeo - Tipo Cabo: Hdmi Padrão. HDMI 2.0; Comprimento: </t>
    </r>
    <r>
      <rPr>
        <b/>
        <sz val="11"/>
        <color theme="1"/>
        <rFont val="Calibri"/>
        <family val="2"/>
        <scheme val="minor"/>
      </rPr>
      <t>1,5 metro</t>
    </r>
    <r>
      <rPr>
        <sz val="11"/>
        <color theme="1"/>
        <rFont val="Calibri"/>
        <family val="2"/>
        <scheme val="minor"/>
      </rPr>
      <t>; cor: preto; Terminal HDMI macho nas duas pontas 19 pinos banhados a ouro.</t>
    </r>
  </si>
  <si>
    <r>
      <t xml:space="preserve">Cabo Áudio E Vídeo - Aplicação: Sistema De Áudio E Vídeo - Tipo Cabo: Hdmi Padrão. HDMI 2.0; Comprimento: </t>
    </r>
    <r>
      <rPr>
        <b/>
        <sz val="11"/>
        <color theme="1"/>
        <rFont val="Calibri"/>
        <family val="2"/>
        <scheme val="minor"/>
      </rPr>
      <t>15 metros</t>
    </r>
    <r>
      <rPr>
        <sz val="11"/>
        <color theme="1"/>
        <rFont val="Calibri"/>
        <family val="2"/>
        <scheme val="minor"/>
      </rPr>
      <t xml:space="preserve">; resolução de Vídeo: 576I, 576P, 720I, 720P, 1080P e 2160 – 4K@60HZ; Cor: preto; Terminal HDMI macho nas duas pontas 19 pinos banhados a ouro.
</t>
    </r>
  </si>
  <si>
    <r>
      <t xml:space="preserve">Cabo Áudio E Vídeo - Aplicação: Sistema De Áudio E Vídeo - Tipo Cabo: Hdmi Padrão. HDMI 2.0; Comprimento: </t>
    </r>
    <r>
      <rPr>
        <b/>
        <sz val="11"/>
        <color theme="1"/>
        <rFont val="Calibri"/>
        <family val="2"/>
        <scheme val="minor"/>
      </rPr>
      <t>25 metros</t>
    </r>
    <r>
      <rPr>
        <sz val="11"/>
        <color theme="1"/>
        <rFont val="Calibri"/>
        <family val="2"/>
        <scheme val="minor"/>
      </rPr>
      <t>; resolução de Vídeo: 576I, 576P, 720I, 720P, 1080P e 2160 – 4K@60HZ; Cor: preto; Terminal HDMI macho nas duas pontas 19 pinos banhados a ouro.</t>
    </r>
  </si>
  <si>
    <t>Cabo HDMI 25 metros</t>
  </si>
  <si>
    <t>Caixa Som - Potência: Por Canal 3 - Voltagem: 5 Vdc - Aplicação: Computador - Características Adicionais: Áudio 2.0 Sáida Para Fone De Ouvido E Controle. Conexão USB; com ajuste de volume; alimentação: USB 5V; Saída de áudio (Plugue): 3,5 mm (P2); Potência mínima de saída: 6 W (3 W cada); frequência: 100 – 20k HZ. Sistema de áudio 2.0; cor preto; impedância: 40 (OHMS).</t>
  </si>
  <si>
    <t>Caixa de som portátil USB para computador</t>
  </si>
  <si>
    <t>Caneta laser - Indicador - Material: Aço - Tipo Indicador: Laser - Aplicação: Apresentador De Slides Com Laser Pointer - Sem Fio, Alcance 15 Metros, Interface Usb, Estojo. Conexão USB; tecnologia sem fio mínimo 10 metros de distância; plug and play; Apontador a laser vermelho com indicador de LED; Alimentação a pilha AAA; Vir com conector USB para conexão com computador.</t>
  </si>
  <si>
    <t>Caneta Laser Apresentador sem fio / Slide</t>
  </si>
  <si>
    <t xml:space="preserve">Conector Telefônico - Tipo: Macho 4vias X 4contatos - Modelo: Rj11 - Padrão: Americano(Jack. Cor: transparente; corpo em termoplástico; possuir 4 pinos (contatos) para utilização em cabos de telefonia.
</t>
  </si>
  <si>
    <t>Conector macho RJ11</t>
  </si>
  <si>
    <t>Conector Cabo Par Trançado - Tipo: Macho - Modelo: Rj45 - Categoria: 5e - Compatível com cabo de rede padrão CAT5e; para cabo tipo UTP; Cor: transparente; Corpo em termoplástico; 8 Vias de contato produzidas em bronze fósforo.</t>
  </si>
  <si>
    <t>Conector macho RJ45 – CAT 5 / 5e</t>
  </si>
  <si>
    <t>Conector Cabo Par Trançado - Tipo: Macho - Modelo: Rj45 - Quantidade Vias: 8 - Categoria: 6 - Aplicação: Para Cabo Utp - RJ45 vazado; compatível com cabo de rede padrão CAT6; para cabo tipo UTP; Cor: transparente; Corpo em termoplástico; 8 vias de contato produzidas em bronze fósforo.</t>
  </si>
  <si>
    <t>Conector macho RJ45 vazado – CAT 6</t>
  </si>
  <si>
    <t>Dissipador Calor Processador (Cooler) - Tensão Nominal: 12 - Aplicação: Processador Intel Core 2 Duo - Encaixe: Socket Intel Lga 775 - Tipo Conector: Fan - Velocidade Rotação: 2.500 Rpm -  Ruído 17-30db(A) - RJ45 vazado; compatível com cabo de rede padrão CAT6; para cabo tipo UTP; Cor: transparente; Corpo em termoplástico;  8 vias de contato produzidas em bronze fósforo.</t>
  </si>
  <si>
    <t>Cooler compatível com processadores Core 2 Duo / Pentium Dual / Core / Celeron Dual Core / Celeron</t>
  </si>
  <si>
    <t>Dissipador Calor Processador (Cooler) - Tensão Nominal: 12 - Aplicação: Intel Core 2 Duo, Encaixe Socket Intel Lga 1150 / - Tipo Conector: 4 (Pwm) Pinos - Velocidade Rotação: 2.400 Rpm. Cooler para CPU intel; com base de alumínio; Velocidade (RPM): 1200rpm -2800rpm; conector de 4 pinos; dissipador em alumínio; Original; compatível i3, i5 e i7.</t>
  </si>
  <si>
    <t>Cooler compatível com Processadores Intel LGA 1156/1155/1150/1151</t>
  </si>
  <si>
    <t>Dissipador Calor Processador (Cooler) - Tensão Nominal: 12 - Aplicação: Intel Core 2 Duo, Encaixe Socket Intel Lga 1150 / - Tipo Conector: 4 (Pwm) Pinos - Velocidade Rotação: 2.400 Rpm. Suportar Intel LGA1155/1156/775 e AMD AM4/AM3/AM2+/AM2/940/939/754; 4 tubos de calor em pó metálico; Dissipador de alumínio; ventoinha 92mm; sem iluminação; Nível de ruído do ventilador: 29, 4 dBA; tensão: 12 Volts.</t>
  </si>
  <si>
    <t>Cooler tipo Air Cooler</t>
  </si>
  <si>
    <t>Alicate Para Climpar - Material: Metal - Tipo Cabo: Isolado - Aplicação: Conectores Rj11 E Rj45 - Características Adicionais: Com Sistema De Compressão - O alicate deve ter a função de cortar, desencapar cabos UTP e fixar conectores RJ45 vazados e RJ11. Acompanhar desencapador. Permitir a inserção e corte do cabo sem a necessidade de desencapar os fios manualmente. Lâmina de Corte Integrada: garante um corte limpo e preciso dos fios.</t>
  </si>
  <si>
    <t>Crimpador vazado</t>
  </si>
  <si>
    <t xml:space="preserve">Fonte Alimentação - Potência: 500 - Compatibilidade: Padrão Atx - Características Adicionais: C/ Cabo 12v, Conector De 24 Pinos, Conector P/ Hd - Voltagem Bivolt (Automática) Frequência 50 60Hz Tamanho da ventoinha (mm): 120mm com atuação silenciosa. Com certificação 80 Plus Conexões: 01 x ATX 20/24 pinos 03 x conectores SATA – mínimo 01 x conector IDE – mínimo 01 x conector ATX 12V (4 + 4 pinos).
</t>
  </si>
  <si>
    <t>Fonte alimentação ATX para computador desktop (500w)</t>
  </si>
  <si>
    <t xml:space="preserve">Fonte Alimentação - Tipo: Atx V2.2 - Potência: 750W; Cabos de altas resistências, painel e seletor de Voltagem Bivolt (Automática) Frequência 50 60Hz Tamanho da ventoinha (mm): 120mm com atuação silenciosa. Com certificação 80 Plus Conexões mínimas: 01 x ATX 20/24 pinos 01 x Auxiliar ATX 03 x conectores SATA 01 x conector IDE 01 x PCI Express de 6 pinos.
</t>
  </si>
  <si>
    <t>Fonte alimentação ATX para computador desktop (750w)</t>
  </si>
  <si>
    <t>Fonte Alimentação - Corrente Alimentação: 4 - Compatibilidade: Notebook - Tensão Saída: 19. Alimenta Notebooks que requerem entrada de 12v a 24v com potência de até 120W; bivolt; compacto e portátil. Tamanhos dos Adaptadores 1 ) Base: 5.0mm OD, 2.0mm ID 2 ) 6.0mm OD, 5.0mm ID (com um pino no meio) 3 ) 6.0mm OD, 4.0mm ID (aproximadamente) 4 ) 5.0mm OD, 3.0mm ID (aproximadamente) 5 ) 5.0mm OD, 2.5mm ID 6 ) 5.5mm OD, 2.0mm ID 7 ) 4.0mm OD, 2.0mm ID (aproximadamente) 8 ) 3.5mm OD, 2.0mm ID (aproximadamente) 9 ) 3.0mm OD, 1.5mm ID (aproximadamente) 10 ) 5.5mm OD, 3.0mm ID (com um pino no meio) Incluir 1 cabo de força AC.</t>
  </si>
  <si>
    <t>Fonte universal carregador notebook</t>
  </si>
  <si>
    <t xml:space="preserve">Disco Rígido Removível - Capacidade Memória: 4 - Velocidade Transferência: 6 - Interface: Sata - Aplicação: Computador - Características Adicionais: Memória Cache 256 Mb - Velocidade: 5.900. HD Interno; Armazenamento: 4.0 TB; Tecnologia de armazenamento: HDD; velocidade mínimo: 5400 RPM ; tamanho: 3,5’’; SATA III 6 Gb/s; cachê: 256Mb.
</t>
  </si>
  <si>
    <t>Hard Disk 4 TB</t>
  </si>
  <si>
    <t xml:space="preserve">Fone Ouvido - Tipo: Profissional - Potência: 108 - Impedância: 32 - Freqüência: 18 Hz A 20 - Comprimento Fio: 1,33 - Tipo Fone: Supra-Auriculares - Estéreo - Sensibilidade: 24 - Cor: Preta - Aplicação: Áudio - Tecnologia de conectividade: com fio Plug P2. Comprimento do cabo: mínimo 180 cm – emborrachado; Design dobrável; Alto-falante: Driver 32 mm, Potência 10mW, Impedância mínimo 32 Ohm, Sensibilidade 102dB, Resposta da frequência 20Hz20KHz; Possuir almofadas estofadas, auto ajustáveis.
</t>
  </si>
  <si>
    <t>Headphone Supraauricular com fio / com microfone</t>
  </si>
  <si>
    <t xml:space="preserve">Localizador Cabo - Componentes: Gerador De Tom E Ponteira Indutiva - Tensão Bateria: 9 - Duração Bateria: 80 - Aplicação: Cabo Utp 4 Pares E De Telefonia - Kit localizador de cabos e testador RJ45, RJ11; função de localizar, rastrear e testar cabos - 1 emissor, 1 receptor; composto de alarme e lanterna; Verificação automática eficiente; sensor sensível, estável e confiável; Transmissão de sinal: multifrequencia; material: plástico; LED indicador; Transmissão do sinal no mínimo 3km.
</t>
  </si>
  <si>
    <t>Kit Localizador / testador de cabos</t>
  </si>
  <si>
    <t>Limpador Contato Elétrico/Eletrônico - Aplicação: Limpeza De Microcomputador - Apresentação: Spray. Quantidade: 300ml; limpador e restaurador da continuidade elétrica em circuitos eletroeletrônicos.</t>
  </si>
  <si>
    <t>Limpa contato elétrico</t>
  </si>
  <si>
    <t>Memória Ram - Aplicação: Microcomputadores - Capacidade Memória: 8 - Padrão: Ddr4, Frequência 2400 Mhz 240-Pin - Frequência: 2666MHz.</t>
  </si>
  <si>
    <t>Memória RAM DDR4 - 8 GB</t>
  </si>
  <si>
    <t>Mouse Computador - Tamanho: Vertical - Sensor: Laser - Tipo Conector: Usb - Conectividade: Com Fio. Resolução mínima de 1600 (mil) DPI; Comprimento mínimo do cabo: 1,50 metro.</t>
  </si>
  <si>
    <t>Mouse USB 
(modelo referência /  padronização: Lenovo)</t>
  </si>
  <si>
    <t>Multímetro - Tensão: 600 - Corrente Dc: 10 - Características Adicionais: Display Digital/Teste Diodo/Continuidade/ Medidor - Sensibilidade: 20 Mohms, Ac/Dc - (Modelo referência: Minipa ET-1002) Display: 3 ½ Dígitos (2000 Contagens). Altitude de Operação: até 2000m. Duração da Bateria: Aprox. 200h. Alimentação: 1 x 9V (Deve incluir: bateria, pontas de prova par, manual de instruções).</t>
  </si>
  <si>
    <t>Multímetro Digital</t>
  </si>
  <si>
    <t>Organizador Cabos - Tipo: Espiral - Material: Plástico - Cor: Preta - Características Adicionais: Bitola: 19 Mm, Comprimento: 150 Cm - Cor: Preto Modelo: 1 polegada Material: Polietileno 300 metros.</t>
  </si>
  <si>
    <t>Organizador de cabos/fios em espiral de 1 polegada</t>
  </si>
  <si>
    <t>Isolante Térmico - Especificação: Aspecto Físico: Pasta - Aplicação: Processador - Características Adicionais: Condutividade Térmica 9.24w/M.ºc/Temperatura 0-200 - Material: Prata.</t>
  </si>
  <si>
    <t>Pasta térmica prata</t>
  </si>
  <si>
    <t>Placa Rede - Padrão: Pci-Express - Velocidade Transferência: 10/100/1000 - Alimentação: Da Interface - Características Adicionais: Wake-On-Lan - Aplicação: Conexão De Servidores À Rede - Interface: Pci De 32 Bits - Placa/adaptador de rede - barramento: PCI Express; comunicação: 802.3,802.3u,802.1q,802.3ab,802.1p,802.3ad,802.1x; interface: RJ45; 10/100/1000mbps.</t>
  </si>
  <si>
    <t>Placa de rede PCI Express 10/100/1000</t>
  </si>
  <si>
    <t xml:space="preserve">Placa Som - Compatibilidade: Windows 10 - Operação: Digital - Tipo Entrada: Microfone - Tipo Saída: Fone De Ouvido - Aplicação: Gravação De Áudio - Resposta Freqüência: 20hz A 20 - Tipo: externa 7.1; Interface: USB; plug and play; para utilização em desktop e notebook; entradas (P2) para microfone e fone de ouvido; compatível com USB 2.0 e 3.0.
</t>
  </si>
  <si>
    <t>Placa de som externa USB</t>
  </si>
  <si>
    <t>Placa Controladora Vídeo -  Resolução Imagem: 2560 X 1600 - Padrão Imagem: Vga-Dvi-Hdmi - Modelo: Afr5220-2048d3l5-V2 Afox - Características Adicionais: Suporte Hd Cp - Barramento: Pci Express 2.0 - Padrão: Ddr3 - Tamanho mínimo da memória: 2048 MB; Tipo da memória: DDR3; Mem. Bus: 64bit; possuir saídas: 1x DVI / 1x HDMI / 1x VGA; Solução de calor: single fan; Suporte directx 11/12; Espelho incluso.</t>
  </si>
  <si>
    <t>Placa de vídeo (modelo 1)</t>
  </si>
  <si>
    <t>Unidade Disco - Tipo: Disco Ssd - Capacidade: Mínimo 250 - Velocidade: 3300 - Aplicação: Microcomputador - Capacidade: 256 GB, Taxa de transferência de dados: 500MB/s para leitura e 500 MB/s para gravação, no mínimo.</t>
  </si>
  <si>
    <t xml:space="preserve">Placa Controladora Vídeo - Tamanho Memória: 4 - Resolução Imagem: 1920 X 1080 - Padrão Imagem: Vga-Dvi-Hdmi - 700 Mhz - Interface PCI Express 3.0; Memória RAM 4 (quatro) Giga Byte; Resolução máxima: 7680x4320; compatível com DirectX e OpenGL; Interface de memória: 128 Bits; possuir ventilação dupla (com cooler); Formatos de conexão: 1x DL-DVI-D, 1x HDMI, 1x DisplayPort 1.4; tipo de memória gráfica: GDDR5; Frequência mínima da memória: 7008MHz.
</t>
  </si>
  <si>
    <t>Placa de vídeo (modelo 2)</t>
  </si>
  <si>
    <t>SSD interno 256 GB
(modelo referência SanDisk ou Kingston)</t>
  </si>
  <si>
    <t>Unidade Disco - Tipo: Disco Ssd - Capacidade: 500 - Tamanho: 2,5 - Velocidade: 550 - Padrão: Sata 3.0 - Capacidade: 480 GB, Taxa de transferência de dados: 500MB/s para leitura e 500 MB/s para gravação, no mínimo.</t>
  </si>
  <si>
    <t>SSD interno 480 GB
(modelo referência SanDisk ou Kingston)</t>
  </si>
  <si>
    <t>Teclado Microcomputador - Tipo: Padrão - Tipo Conector: Usb - Conectividade: Com Fio - Multimídia; Formato: Slim; Cor: preto; Material: plástico; Layout: padrão brasileiro ABNT 2; Idioma do teclado: Português.</t>
  </si>
  <si>
    <t>Teclado alfanumérico USB
(modelo referência: Logitech ou Lenovo)</t>
  </si>
  <si>
    <t>Tinta Impressora - Material: Pigmentação Coloidal - Cor: Preta - Aplicação: Impressora - Carga: Cartucho -  Insolúvel Em Água - Tecnologia de Impressão: Jato de tinta; Alta resolução e definição nas impressões; Secagem instantânea.</t>
  </si>
  <si>
    <t>Frasco 70 ml</t>
  </si>
  <si>
    <t>Tinta para modelo Impressora Epson Ecotank L805  (kit com todas as cores)
Tinta preta</t>
  </si>
  <si>
    <t>Tinta Impressora - Cor: Ciano - Aplicação: Impressora Epson L800 - Carga: Refil - Características Adicionais: T673220 - Tecnologia de Impressão: Jato de tinta; Alta resolução e definição nas impressões; Secagem instantânea.</t>
  </si>
  <si>
    <t>Tinta para modelo Impressora Epson Ecotank L805  (kit com todas as cores)
Tinta ciano</t>
  </si>
  <si>
    <t>Tinta Impressora - Cor: Ciano Claro - Aplicação: Impressora Epson L800 - Carga: Refil - Características Adicionais: T673520  - Tecnologia de Impressão: Jato de tinta; Alta resolução e definição nas impressões; Secagem instantânea.</t>
  </si>
  <si>
    <t>Tinta para modelo Impressora Epson Ecotank L805  (kit com todas as cores)
Tinta ciano light</t>
  </si>
  <si>
    <t>Tinta Impressora - Cor: Magenta - Aplicação: Impressora Epson L800 - Carga: Refil - T673320  - Tecnologia de Impressão: Jato de tinta; Alta resolução e definição nas impressões; Secagem instantânea.</t>
  </si>
  <si>
    <t>Tinta para modelo Impressora Epson Ecotank L805  (kit com todas as cores)
Tinta magenta</t>
  </si>
  <si>
    <t>Tinta Impressora - Cor: Magenta Claro - Aplicação: Impressora Epson L800 - Carga: Refil - Características Adicionais: T673620 - Tecnologia de Impressão: Jato de tinta; Alta resolução e definição nas impressões; Secagem instantânea.</t>
  </si>
  <si>
    <t>Tinta para modelo Impressora Epson Ecotank L805  (kit com todas as cores)
Tinta magenta light</t>
  </si>
  <si>
    <t>Tinta Impressora - Cor: Amarela - Aplicação: Impressora Epson L800 - Carga: Refil - Características Adicionais: T673420 - Tecnologia de Impressão: Jato de tinta; Alta resolução e definição nas impressões; Secagem instantânea.</t>
  </si>
  <si>
    <t>Tinta para modelo Impressora Epson Ecotank L805  (kit com todas as cores)
Tinta amarela</t>
  </si>
  <si>
    <t>Trena 3 metros</t>
  </si>
  <si>
    <t>Trena - Material: Aço - Largura Lâmina: 13 - Comprimento: 3 - Enrolamento Automático Com Trava - com caixa plástica emborrachada; fita amarela de aço, tamanho 3m x 16mm.</t>
  </si>
  <si>
    <t xml:space="preserve">Memória Portátil Microcomputador -  Capacidade Memória: 2 TB - Interface: Conexão Usb 3.0 - Aplicação: Armazenamento De Dados - Tipo: Hard Disk Externo - Tecnologia de armazenamento: HDD; Cabo USB incluído - com tecnologia USB 3.0. Velocidade de transferência de dados: 4,8 GB/s. - ACOMPANHAR Case / capa proteção: Medida interna mínima: 13 x 9 x 2cm; resistente à água; bolso interno para armazenamento extra de cabos; fecho zíper para uma completa proteção.
</t>
  </si>
  <si>
    <t xml:space="preserve">HD Externo Portátil  2 TB 
(modelo referência: Seagate)
acompanhar case / capa proteção
</t>
  </si>
  <si>
    <t>Monitor Computador - Tamanho Tela: 23 A 30 - Tipo De Tela: Led - Formato Tela: Widescreen - Qualidade De Imagem: Full Hd - Interatividade Da Tela: Sem Interatividade - Ajuste: Sem Ajustes De Regulagem - Alimentação: Bivolt - Garantia On Site: 36.              Tamanho da tela 23,8 polegadas ou 54,6 centímetros na diagonal; Sistema W-LED. CONECTORES Deve possuir: 1 (uma) entrada D-sub (VGA); 1 (uma) entrada HDMI; 1 (uma) entrada DisplayPort; Fonte de alimentação interna ou externa com tensão de entrada bivolt automática para AC 100/240 Volts. INCLINAÇÃO Base com ajuste de inclinação e de altura. Cor predominante: preto Deve possuir LED indicador de energia; compatível com sistemas operacionais Windows 10 e superiores.</t>
  </si>
  <si>
    <t xml:space="preserve">Monitor 23,8 polegadas (Com ajuste de inclinação e de altura)
(modelo sugerido para padronização: Lenovo Thinkvision)
</t>
  </si>
  <si>
    <t>Modem Roteador - Modelo: Modem E Roteador Com 4 Antenas - Aplicação: Terminal Remoto - Fonte Alimentação: Externa - Tipo Interface: Lan - Tensão Entrada: 110/220 - Tipo Portas: 4 Portas Gigabit-Lan - Frequência Sinal: Dual Band 2,4 / 5,0 Ghz - Tecnologia Wifi 6 Dual band – 2.4 e 5 Ghz Simultâneo; Velocidade WI-FI mínima 2,4 ghz: 600 Mbps; Velocidade WI-FI mínima 5,0 ghz: 1300 Mbps ; Possuir 4 antenas fixas de 5 dBi cada Omni-direcional.</t>
  </si>
  <si>
    <t>Roteador Wireless</t>
  </si>
  <si>
    <t xml:space="preserve">Switch -  Quantidade Portas: 24 - Tipo Portas: 10/100/1000 Base T - Alimentação: 110/220 - Frequência: 50/60 - Características Adicionais: Conectores Rj-45 - Padrão de 19’’; Todas as 24 portas devem suportar Auto – MDI / MDIX; Gerenciável. Capacidade de comutação: mínimo 50 Gbps / sem bloqueio; Padrões e Protocolo: IEEE 802.3i, IEEE 802.3u, IEEE 802.3ab , IEEE 802.3x Ethernet : 10Mbps (half-duplex), 20Mbps (full-duplex); Fast Ethernet : 100Mbps (half-uplex), 200Mbps (full-duplex). Tipo de tomada: 10 A.  </t>
  </si>
  <si>
    <t xml:space="preserve">Switch 24 portas 10/100/1000 Mbps
 (modelo sugerido para padronização: TP-LINK)
</t>
  </si>
  <si>
    <t>Switch -  Quantidade Portas: 48 - Tipo Portas: 1000 Base T - Velocidade Porta: 10/100/1000 - Alimentação: 110/220 - Frequência: 60 - Aplicação: Rede De Informática - Possuir 48 portas fast ethernet; RJ45 10/100/1000 MBps; padrão de 19’’; Todas as 48 portas devem suportar Auto – MDI / MDIX; Gerenciável; Capacidade de comutação: mínimo 96 Gbps / sem bloqueio; Padrões e Protocolo: IEEE 802.3i, IEEE 802.3u, IEEE 802.3ab , IEEE 802.3x; Suportar autoaprendizagem de MAC adress; tabela de endereços MAC mínimo 8.000; Recurso QoS; Possuir LED’s indicadores de conexão 1 x Potência, 48 x Link / Ação.</t>
  </si>
  <si>
    <t xml:space="preserve">Switch 48 portas 10/100/1000 Mbps
 (modelo sugerido para padronização: TP-LINK)
</t>
  </si>
  <si>
    <t>Tela Projeção retrátil com tripé</t>
  </si>
  <si>
    <t xml:space="preserve">Tela Projeção -  Tipo Tripé: Com Haste Regulável - Tipo Acabamento: Tubo Metálico - Material: Lona Plástica - Cor Acabamento: Branca - Tipo Fixação: Tripé - Cor: Preta - Altura: 1,80 - Largura: 1,80 - Material Triplé: Ferro - Telão 100 polegadas; possuir sistema retrátil; acionamento manual e enrolamento automático por sistema de mola interna; Polegadas: 100" (4:3) e 92" (16:9); Formato: 4:3 (100") e 16:9 (92"); Cor das bordas: Preta; Cor da área de projeção: Branca; Tecido: Matte White (verso preto); Medidas mínimas da área de projeção: 203 (C) x 152 (L) cm; possuir ajuste de altura da tela com fixador; Tripé Acompanhar tripé resistente, telescópio com ajuste de altura por gatilho de acionamento suave. Material em alumínio, evitando corrosão, oxidação e desgaste por ação do tempo.
</t>
  </si>
  <si>
    <t>Câmera Videoconferência - Resolução 4K: 3840 X 2160 - Tipo Lente: Zoom 15x - Velocidade Transmissão Vídeo: 30 - Cor predominante: grafite/cinza/preta Câmera a cores; Conexão USB 3.0 ou superior; Possuir microfones omnidirecionais duplo integrado. Auto-foco; Comprimento mínimo do cabo: mínimo 1,2 metros; possuir alta qualidade e praticidade Captura de foto.</t>
  </si>
  <si>
    <r>
      <t xml:space="preserve">Web Cam Resolução 4K  (modelo referência: LOGITECH)
</t>
    </r>
    <r>
      <rPr>
        <b/>
        <sz val="11"/>
        <color theme="1"/>
        <rFont val="Calibri"/>
        <family val="2"/>
        <scheme val="minor"/>
      </rPr>
      <t>Tripé NÃO incluso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</si>
  <si>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Web Cam Resolução 4K  (modelo referência: LOGITECH) </t>
    </r>
    <r>
      <rPr>
        <b/>
        <sz val="11"/>
        <color theme="1"/>
        <rFont val="Calibri"/>
        <family val="2"/>
        <scheme val="minor"/>
      </rPr>
      <t>INCLUIR tripé de mesa compatível</t>
    </r>
  </si>
  <si>
    <t>Câmera Videoconferência -Resolução 4K: 3840 X 2160 - Tipo Lente: Zoom 15x - Velocidade Transmissão Vídeo: 30 - INCLUIR tripé de mesa compatível - Cor predominante: grafite/cinza/preta Câmera a cores; Conexão USB 3.0 ou superior; Possuir microfones omnidirecionais duplo integrado. A Base do tripé deve possuir 3 pés articulados; totalmente ajustável; estrutura giratória; hastes em alumínio; estende-se até no máximo 19 cm</t>
  </si>
  <si>
    <t>Leitor de código de barras</t>
  </si>
  <si>
    <t>Estante Metálica - Especificação: Material: Aço - Altura: 2,40 - Largura: 0,92 - Profundidade: 0,30 - Tipo Prateleiras: Reguláveis - Quantidade Prateleiras: 6 - Tratamento Superficial: Pintura Eletrostática - Cor: Cinza - Características Adicionais: Reforço Em X Para Laterais E Fundo - 9 bandejas.</t>
  </si>
  <si>
    <t>Estante de aço</t>
  </si>
  <si>
    <t>Material Permanente (4490.52.00) - Mobiliário - Estantes de aço</t>
  </si>
  <si>
    <t>PCMSO - Programa de Controle Médico de Saúde Ocupacional</t>
  </si>
  <si>
    <t xml:space="preserve">Notebook Modelo 1  
(Inclusão de mochila / maleta de transporte)
(modelo sugerido  DFD padronização: Lenovo)
</t>
  </si>
  <si>
    <t xml:space="preserve">Microcomputador - Memória Ram: Superior A 8 - Núcleos Por Processador: Superior A 8 - Armazenamento Hdd: Sem Disco Hdd - Armazenamento Ssd: Até 2 Tb - Monitor: Sem Monitor - Componentes Adicionais: Com Teclado E Mouse - Sistema Operacional: Proprietário - Garantia On Site: Superior A 36 - Gabinete: Torre - </t>
  </si>
  <si>
    <t>Microcomputador - Memória Ram: 4 A 8 - Núcleos Por Processador: 4 A 8 - Armazenamento Hdd: Sem Disco Hdd - Armazenamento Ssd: 110 A 300 - Monitor: 21 A 29 - Componentes Adicionais: Com Teclado E Mouse - Sistema Operacional: Open Source - Garantia On Site: Superior A 36 - Gabinete: Ultracompacto.</t>
  </si>
  <si>
    <t xml:space="preserve">Leitora Código Barra - Tensão Alimentação: 5 - Tipo: Manual Laser - Varredura: Diodo Laser Visível 650 Nm Ou Led 645 Nm - Conexão: Usb - Tipo Acionamento: Gatilho - Velocidade Leitura: 100 Varreduras Por Segundo (Mínimo) - Resolução: 0,125 Mm (Mínimo) - Potência: 0,6 W - Características Adicionais: Resistente Queda, Indicador Som E Luz, Code 128, U - Distância Leitura Contato: Mínimo 2 - Tipo Leitura: Bidirecional - Reflexão: 35 - Compativel com windows 10/11 - possibilitar a leitura de codigo de barras e QR code em boletos.
</t>
  </si>
  <si>
    <t>Computador  - SFF small form factor ultracompacto com monitor multimídia
(modelo sugerido DFD padronização: Lenovo ThinkCentre)</t>
  </si>
  <si>
    <t>Notebook - Tela: Até 14 - Interatividade Da Tela: Sem Interatividade - Memória Ram: Superior A 8 - Núcleos Por Processador: Superior A 8 - Armazenamento Hdd: Sem Disco Hdd - Armazenamento Ssd: 480 A 1.000 - Bateria: Definido Pelo Fabricante - Alimentação: Bivolt Automática - Sistema Operacional: Proprietário - Garantia On Site: Superior A 36</t>
  </si>
  <si>
    <t xml:space="preserve">Notebook modelo 2  
(modelo sugerido DFD para padronização: Lenovo ThinkPad E14 ou superior)
</t>
  </si>
  <si>
    <t>Suporte para tablets de 8 a 12 polegadas. - Tipo: Ajustável - Material: Alumínio/Plástico - Aplicação: Suporte Para Celular/Tablet - Características Adicionais: Base Antiderrapante - Especificação:Tipo: Ajustável - Material: Alumínio/Plástico - Aplicação: Suporte Para Celular/Tablet - Características Adicionais: Base Antiderrapante. Dimensões: Altura: mínimo 22 cm / máximo 30 cm Largura: mínimo 22 cm / máximo 30 cm Profundidade: mínimo 7 cm / máximo 10 cm.</t>
  </si>
  <si>
    <t xml:space="preserve">Suporte de tablet articulado com anti furto para tablet modelo Galaxy TAB A </t>
  </si>
  <si>
    <t xml:space="preserve">FICHA </t>
  </si>
  <si>
    <t>PROPOSTA ORÇAMENTÁRIA 2025</t>
  </si>
  <si>
    <t>Descrição</t>
  </si>
  <si>
    <t>Ficha</t>
  </si>
  <si>
    <t>ÓRGÃO: 01 -CÂMARA MUNICIPAL</t>
  </si>
  <si>
    <t>UNIDADE: 01.01 - CÂMARA MUNICIPAL DE PEDRO LEOPOLDO</t>
  </si>
  <si>
    <t>3.3.90.39.00 - Outros Serviços de Terceiros -Pessoa Jurídica</t>
  </si>
  <si>
    <t>3.3.90.30.00 - Material de Consumo</t>
  </si>
  <si>
    <t>3.3.90.35.00 - Serviços de Consultoria</t>
  </si>
  <si>
    <t>3.3.90.36.00 - Outros Serviços de Terceiros -Pessoa Física</t>
  </si>
  <si>
    <t>UNIDADE: 01.02 - SECRETARIA</t>
  </si>
  <si>
    <t>SUBUNIDADE: 01.02.01 - SECRETARIA</t>
  </si>
  <si>
    <t>01.02.01.01.031.0001.2010 - MANUTENÇÃO DAS ATIVIDADES DA CÂMARA MUNICIPAL</t>
  </si>
  <si>
    <t>3.3.90.40.00 - Serviços de Tecnologia da Informação e Comunicação</t>
  </si>
  <si>
    <t>01.02.01.01.0310001.2013 - BENEFÍCIOS AOS SERVIDORES</t>
  </si>
  <si>
    <t>3.3.90.32.00 - Material, Bem ou Serviço para Distribuição Gratuita</t>
  </si>
  <si>
    <t>UNIDADE: 01.03 - SERVIÇOS GERAIS DA CÂMARA</t>
  </si>
  <si>
    <t>SUBUNIDADE: 01.03.01 - SERVIÇOS GERAIS DA CÂMARA</t>
  </si>
  <si>
    <t>01.03.01.01.031.0001.1001 - AQUISIÇÃO DE EQUIPAMENTOS E MATERIAL PERMANENTE</t>
  </si>
  <si>
    <t>4.4.90.52.00 - Equipamentos e Material Permanente</t>
  </si>
  <si>
    <t>01.03.01.01.031.0001.1002 - AQUISIÇÃO, REFORMA E/OU CONSTRUÇÃO DA SEDE DO LEGISLATIVO</t>
  </si>
  <si>
    <t xml:space="preserve">4.4.90.51.00 - Obras e Instalações </t>
  </si>
  <si>
    <t>01.03.01.01.031.0001.2225 - RELAÇÕES PÚBLICAS E DIVULGAÇÕES OFICIAIS</t>
  </si>
  <si>
    <t>01.03.01.01.031.0001.2226 - MANUTENÇÃO E CONSERVAÇÃO DE VEÍCULOS</t>
  </si>
  <si>
    <t>01.03.01.01.031.0001.2227 - TREINAMENTO E RECICLAGEM DE PESSOAL</t>
  </si>
  <si>
    <t>3.3.90.18.00 - Auxílio Financeiro a Estudantes</t>
  </si>
  <si>
    <t xml:space="preserve">ADEQUAÇÃO ORÇAMENTO </t>
  </si>
  <si>
    <t xml:space="preserve">FICHA  </t>
  </si>
  <si>
    <t>01.02.01.01.031.0001.2281 - VIAGEM/ CONG./SEMIN/OUTRAS ATIV. LEGISL</t>
  </si>
  <si>
    <t>3.3.90.33.00 - Passagem e despesa com Locomoção</t>
  </si>
  <si>
    <t>SUBUNIDADE: 01.01.01. CORPO LEGISLATIVO</t>
  </si>
  <si>
    <t>01.01.01.01.031.0001.2005 - VIAG. VEREADORES A CONG./SEMIN/OUTRAS ATIV. LEGISL</t>
  </si>
  <si>
    <t>Passagem Aérea Servidores</t>
  </si>
  <si>
    <t>Passagem Aérea Vereadores</t>
  </si>
  <si>
    <t>Hospedagem Aérea Servidores</t>
  </si>
  <si>
    <t>Hospedagem Aérea Vereadores</t>
  </si>
  <si>
    <t>ELEMENTO</t>
  </si>
  <si>
    <t>FICHA</t>
  </si>
  <si>
    <t>Supermercado</t>
  </si>
  <si>
    <t>3390.30.00</t>
  </si>
  <si>
    <t>Padaria</t>
  </si>
  <si>
    <t>Salgados</t>
  </si>
  <si>
    <t>Suprimentos TIC</t>
  </si>
  <si>
    <t>Material gráfico</t>
  </si>
  <si>
    <t>Chaves, carimbos,...</t>
  </si>
  <si>
    <t>Gás e água</t>
  </si>
  <si>
    <t>VALOR PCA</t>
  </si>
  <si>
    <t xml:space="preserve">VALOR ORÇAMENTO </t>
  </si>
  <si>
    <t>DIFEENÇA</t>
  </si>
  <si>
    <t>Material Permanente (4490.52.00) - Aquisição de material TIC (computadores, notebooks, leitor de código de barras,...)</t>
  </si>
  <si>
    <t>Equipamentos TIC</t>
  </si>
  <si>
    <t>Fragmentador de papel</t>
  </si>
  <si>
    <t>Mobiliário</t>
  </si>
  <si>
    <t>Serv Gestão de Frotas</t>
  </si>
  <si>
    <t>Locação de veículos</t>
  </si>
  <si>
    <t xml:space="preserve">Serv Transporte Servidores </t>
  </si>
  <si>
    <t>SISTEMA</t>
  </si>
  <si>
    <t>Serv Internet e Telefonia</t>
  </si>
  <si>
    <t>Serv Seguro Estagiários</t>
  </si>
  <si>
    <t>Serviços Postais</t>
  </si>
  <si>
    <t>Tarifas Bancárias</t>
  </si>
  <si>
    <t>Manutenção ar condicionado</t>
  </si>
  <si>
    <t>Terceirização</t>
  </si>
  <si>
    <t>Serv água e esgoto</t>
  </si>
  <si>
    <t>Serv Energia Elétrica</t>
  </si>
  <si>
    <t>Serv Buffet</t>
  </si>
  <si>
    <t>Serv Recarga Extintores</t>
  </si>
  <si>
    <t>Serv Dedetização</t>
  </si>
  <si>
    <t>Locação Imóvel</t>
  </si>
  <si>
    <t>Saúde ocupacional</t>
  </si>
  <si>
    <t>Sistema de Segurança</t>
  </si>
  <si>
    <t>Manutenção predial</t>
  </si>
  <si>
    <t>Serv Chaveiro</t>
  </si>
  <si>
    <t>Publicações Oficiais</t>
  </si>
  <si>
    <t>Serv Publicidade</t>
  </si>
  <si>
    <t>Plano de saúde</t>
  </si>
  <si>
    <t>Treinamento</t>
  </si>
  <si>
    <t>Sistema de Gestão</t>
  </si>
  <si>
    <t>Locação de impressoras</t>
  </si>
  <si>
    <t>Armazenamento em nuvem</t>
  </si>
  <si>
    <t>Certificado Digital</t>
  </si>
  <si>
    <t>Transporte Escola</t>
  </si>
  <si>
    <t>Cesta Natalina</t>
  </si>
  <si>
    <t>4490.52.00</t>
  </si>
  <si>
    <t>3390.39.00</t>
  </si>
  <si>
    <t>3390.40.00</t>
  </si>
  <si>
    <t>Vereadores</t>
  </si>
  <si>
    <t>Servidores</t>
  </si>
  <si>
    <t>Hospedagem vereadores</t>
  </si>
  <si>
    <t>Hospedagem servidores</t>
  </si>
  <si>
    <t>Passagens aéreas vereadores</t>
  </si>
  <si>
    <t>Passagens aéreas servidores</t>
  </si>
  <si>
    <t>3390.33.00</t>
  </si>
  <si>
    <t>3390.32.00</t>
  </si>
  <si>
    <t>Valor Orçamento</t>
  </si>
  <si>
    <t>Valor PCA</t>
  </si>
  <si>
    <t xml:space="preserve">Rack Servidor Fechado – 36U </t>
  </si>
  <si>
    <t xml:space="preserve">tipo piso; padrão 19’’; 36U; estrutura de aço; cor preta; portas frontais, traseiras e laterais removíveis; Aberturas para passagem de cabos nas laterais e parte superior e inferior; porta frontal com visor em acrílico com chave; orifícios para ventilação; pintura eletrostática com acabamento anticorrosivo ; pés reguláveis, aletas de ventilação laterais, teto para exaustor.  Medidas aproximadas do equipamento: Largura mínimo 550 mm máximo 600 mm / altura mínimo 1600 mm máximo 1800 mm / Profundidade mínimo 500 mm máximo 600mm.
Deve vir incluso cooler de refrigeração.
O Rack deve ser entregue montado ou poderá ser montado diretamente na sala que será alocado. 
</t>
  </si>
  <si>
    <t>Régua com disjuntor 8 tomadas para rack</t>
  </si>
  <si>
    <t xml:space="preserve">8 tomadas (tomada 10A, padrão NBR 14136) com furo para rack padrão 19’’; tamanho 1U; bivolt automático, cabo de força tripolar 10A, incluir jogo de parafusos. O material deve ser resistente. Os produtos devem ser compatíveis com rack fornecido. Comprimento mínimo do cabo: 1,5m. </t>
  </si>
  <si>
    <t>Bandejas fixas prateleira 1U para rack</t>
  </si>
  <si>
    <t>Profundidade 500mm ou de acordo com a profundidade do rack a ser fornecido; bandeja no padrão 19’’, cor preta, 4 pontos de fixação (2 frontais e 2 traseiros), confeccionado em chapa de aço, pintura eletrostática; suportar até 35KG; Incluir jogo de parafusos. Os produtos devem ser compatíveis com rack fornecido.</t>
  </si>
  <si>
    <t>kit porca gaiola + parafuso para rack</t>
  </si>
  <si>
    <t>Alto acabamento e durabilidade, porca e parafuso M5.
Material: aço; Tipo porca: gaiola.</t>
  </si>
  <si>
    <t xml:space="preserve">Guia de cabos horizontal 1U para rack
</t>
  </si>
  <si>
    <t>Deve possuir uma altura de 1U e profundidade de 50mm. Para rack padrão 19’’. Devem ser fabricados em aço e deve ser compatível com o rack fornecido. Para passagem de cabos UTP cat5/cat5e/cat6
Incluir jogo de parafusos.</t>
  </si>
  <si>
    <t>24 Total</t>
  </si>
  <si>
    <t>38 Total</t>
  </si>
  <si>
    <t>43 Total</t>
  </si>
  <si>
    <t>27 Total</t>
  </si>
  <si>
    <t>40 Total</t>
  </si>
  <si>
    <t>35 Total</t>
  </si>
  <si>
    <t>46 Total</t>
  </si>
  <si>
    <t>7 Total</t>
  </si>
  <si>
    <t>733 Total</t>
  </si>
  <si>
    <t>28 Total</t>
  </si>
  <si>
    <t>732 Total</t>
  </si>
  <si>
    <t>6 Total</t>
  </si>
  <si>
    <t>34 Total</t>
  </si>
  <si>
    <t>Total Geral</t>
  </si>
  <si>
    <t>Monitoramento 24 horas com unidade volante. 12 (doze) meses e taxa de adesão.</t>
  </si>
  <si>
    <t>01.01.01.01.031.0001.2002 - SUBSIDIO DO PRESIDENTE DA CAMARA</t>
  </si>
  <si>
    <t>3.1.90.11.00 - Vencimentos e Vantagens Fixas - Pessoal Civil</t>
  </si>
  <si>
    <t>3.1.90.13.00 - Obrigações Patronais</t>
  </si>
  <si>
    <t>01.01.01.01.031.0001.2003 - SUBSIDIOS DOS VEREADORES</t>
  </si>
  <si>
    <t xml:space="preserve">Informática - Desenvolvimento / Implantação / Manutenção Re-de de Computador </t>
  </si>
  <si>
    <t xml:space="preserve">Treinamento Informática - Sistema / Software </t>
  </si>
  <si>
    <t xml:space="preserve">Serviços Especializados de Disponibilização de Cópias de Segurança de Dados (Backup como serviço). Volume dos dados: 1 Terabyte (com posterior aumento de armazenamento);
Software para gerenciamento / execução de backup e restauração de dados  (Agente para 2 máquinas instaladas em locais diferentes);
Armazenamento em datacerter em território nacional;
Software opere em plataforma Microsoft Windows 32 e 64 bits (todas as versões).
</t>
  </si>
  <si>
    <t>Serviço de Backup em Nuvem</t>
  </si>
  <si>
    <t>Implantação</t>
  </si>
  <si>
    <t>Licença de uso de software</t>
  </si>
  <si>
    <t xml:space="preserve">Treinamento usuário para utilização do software </t>
  </si>
  <si>
    <t xml:space="preserve">Tablet 8,7 polegadas
(modelo sugerido para padronização: Samsung Galaxy TAB A9)
</t>
  </si>
  <si>
    <t>Tablet - Especificação: Tela: Até 9 - Memória Ram: Até 4 - Armazenamento Interno: Superior A 32 - Armazenamento Externo: Sem Armazenamento Externo - Processador: Dual Core - Câmera Frontal: Até 8 - Câmera Traseira: Até 8 - Conectividade: Wi-Fi / 3g / 4g / Bluetooth - Sistema Operacional: Proprietário</t>
  </si>
  <si>
    <t>Locação de Energia Ininterrupta (Nobreak) - 2400Va; tensão de entrada e saída: Bivolt 115V / 220V; entrada para, no mínimo, 8 tomadas; Autonomia média de 2 horas suportando 2 computadores tipo servidor, 1 switch, 1 roteador. Possuir software de gerenciamento compatível com windows; As baterias devem acompanhar o equipamento fornecido - Incluso Frete, manutenção e suporte.</t>
  </si>
  <si>
    <t>Aluguel de Nobreak – 2400 Va (2 unidades)</t>
  </si>
  <si>
    <t>Locação Nobreak</t>
  </si>
  <si>
    <t>Serviço de Buffet para 100 (cem) pessoas para evento com duração de 6 (seis) horas</t>
  </si>
  <si>
    <t xml:space="preserve">                                                                                                                                                        </t>
  </si>
  <si>
    <t>Placa Identificacao - Codigo Barra / Patrimonio; Colorida; Material: Crystal - Auto Adesivo 3M (yr 9625) - sem furo; Cor prata; Espessura: 0,30mm; Tamanho: 4,0x2,0 cm.</t>
  </si>
  <si>
    <t>Etiquetas Patrimônio</t>
  </si>
  <si>
    <t>Salgados Diversos - Pastel de carne moida 15 gramas</t>
  </si>
  <si>
    <t>Placas de identificação com o nome de vereadores e de salas e espaços do CAC, material: pvc - cloreto de polivinila, comprimento: 40 cm, altura: 30 cm, aplicação: comunicação visual, espessura: 1 mm, fixação: auto-adesiva</t>
  </si>
  <si>
    <t>Placas de identificação (vereadores, salas e espaços do CAC)</t>
  </si>
  <si>
    <t xml:space="preserve">Dedetização de ambientes para controle de insetos e aracnídeos. </t>
  </si>
  <si>
    <t>Contratação de hospedagem Aérea Junto a Companhia Credenciada para vereadores e servidores da Câmara</t>
  </si>
  <si>
    <t>Contratação de hospedagem  Aérea Junto a Companhia Credenciada para vereadores e servidores da Câmara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</si>
</sst>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8" fontId="0" fillId="0" borderId="2" xfId="0" applyNumberFormat="1" applyBorder="1" applyAlignment="1">
      <alignment horizontal="center" vertical="center"/>
    </xf>
    <xf numFmtId="8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8" fontId="0" fillId="3" borderId="2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3" borderId="0" xfId="0" applyFill="1"/>
    <xf numFmtId="0" fontId="0" fillId="0" borderId="3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44" fontId="4" fillId="3" borderId="2" xfId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/>
    </xf>
    <xf numFmtId="44" fontId="4" fillId="3" borderId="0" xfId="1" applyFont="1" applyFill="1" applyBorder="1" applyAlignment="1">
      <alignment horizontal="center"/>
    </xf>
    <xf numFmtId="44" fontId="4" fillId="3" borderId="0" xfId="1" applyFont="1" applyFill="1" applyBorder="1" applyAlignment="1" applyProtection="1">
      <alignment horizontal="left" vertical="top" wrapText="1"/>
    </xf>
    <xf numFmtId="44" fontId="4" fillId="3" borderId="0" xfId="1" applyFont="1" applyFill="1" applyBorder="1" applyAlignment="1" applyProtection="1">
      <alignment horizontal="center" vertical="top" wrapText="1"/>
    </xf>
    <xf numFmtId="43" fontId="0" fillId="0" borderId="0" xfId="0" applyNumberFormat="1"/>
    <xf numFmtId="0" fontId="4" fillId="0" borderId="2" xfId="0" applyFont="1" applyBorder="1" applyAlignment="1">
      <alignment vertical="top"/>
    </xf>
    <xf numFmtId="0" fontId="0" fillId="0" borderId="2" xfId="0" applyBorder="1"/>
    <xf numFmtId="0" fontId="2" fillId="4" borderId="2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 vertical="top" wrapText="1"/>
    </xf>
    <xf numFmtId="4" fontId="2" fillId="0" borderId="0" xfId="0" applyNumberFormat="1" applyFont="1"/>
    <xf numFmtId="44" fontId="0" fillId="0" borderId="2" xfId="0" applyNumberFormat="1" applyBorder="1"/>
    <xf numFmtId="164" fontId="0" fillId="3" borderId="0" xfId="0" applyNumberFormat="1" applyFill="1"/>
    <xf numFmtId="0" fontId="0" fillId="5" borderId="0" xfId="0" applyFill="1" applyAlignment="1">
      <alignment horizontal="right" vertical="center" wrapText="1"/>
    </xf>
    <xf numFmtId="0" fontId="0" fillId="5" borderId="0" xfId="0" applyFill="1" applyAlignment="1">
      <alignment horizontal="left"/>
    </xf>
    <xf numFmtId="44" fontId="0" fillId="6" borderId="2" xfId="1" applyFont="1" applyFill="1" applyBorder="1"/>
    <xf numFmtId="44" fontId="0" fillId="0" borderId="0" xfId="1" applyFont="1" applyBorder="1"/>
    <xf numFmtId="44" fontId="0" fillId="0" borderId="0" xfId="1" applyFont="1"/>
    <xf numFmtId="0" fontId="0" fillId="5" borderId="0" xfId="0" applyFill="1" applyAlignment="1">
      <alignment horizontal="right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8" xfId="0" applyBorder="1"/>
    <xf numFmtId="44" fontId="0" fillId="0" borderId="0" xfId="0" applyNumberFormat="1"/>
    <xf numFmtId="44" fontId="0" fillId="3" borderId="0" xfId="1" applyFont="1" applyFill="1"/>
    <xf numFmtId="0" fontId="0" fillId="0" borderId="2" xfId="0" applyBorder="1" applyAlignment="1">
      <alignment horizontal="center" vertical="center" wrapText="1"/>
    </xf>
    <xf numFmtId="44" fontId="0" fillId="0" borderId="2" xfId="1" applyFont="1" applyBorder="1"/>
    <xf numFmtId="44" fontId="0" fillId="6" borderId="2" xfId="1" applyNumberFormat="1" applyFont="1" applyFill="1" applyBorder="1"/>
    <xf numFmtId="44" fontId="0" fillId="7" borderId="2" xfId="1" applyFont="1" applyFill="1" applyBorder="1"/>
    <xf numFmtId="0" fontId="2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7" borderId="2" xfId="1" applyFont="1" applyFill="1" applyBorder="1"/>
    <xf numFmtId="44" fontId="2" fillId="0" borderId="2" xfId="1" applyFont="1" applyBorder="1"/>
    <xf numFmtId="44" fontId="2" fillId="7" borderId="0" xfId="1" applyFont="1" applyFill="1" applyBorder="1"/>
    <xf numFmtId="44" fontId="2" fillId="0" borderId="0" xfId="1" applyFont="1" applyBorder="1"/>
    <xf numFmtId="44" fontId="2" fillId="0" borderId="0" xfId="0" applyNumberFormat="1" applyFont="1"/>
    <xf numFmtId="44" fontId="7" fillId="3" borderId="2" xfId="1" applyFont="1" applyFill="1" applyBorder="1" applyAlignment="1" applyProtection="1">
      <alignment horizontal="center" vertical="top" wrapText="1"/>
    </xf>
    <xf numFmtId="44" fontId="2" fillId="3" borderId="2" xfId="1" applyFont="1" applyFill="1" applyBorder="1" applyAlignment="1">
      <alignment horizontal="center"/>
    </xf>
    <xf numFmtId="44" fontId="0" fillId="5" borderId="2" xfId="0" applyNumberFormat="1" applyFill="1" applyBorder="1"/>
    <xf numFmtId="0" fontId="0" fillId="3" borderId="3" xfId="0" applyFill="1" applyBorder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/>
    <xf numFmtId="0" fontId="7" fillId="3" borderId="0" xfId="0" applyFont="1" applyFill="1" applyBorder="1"/>
    <xf numFmtId="0" fontId="0" fillId="0" borderId="0" xfId="0" applyFont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7" fillId="4" borderId="2" xfId="0" applyNumberFormat="1" applyFont="1" applyFill="1" applyBorder="1" applyAlignment="1" applyProtection="1">
      <alignment horizontal="center" vertical="top" wrapText="1"/>
    </xf>
    <xf numFmtId="0" fontId="7" fillId="0" borderId="0" xfId="0" applyFont="1" applyBorder="1" applyAlignment="1">
      <alignment horizontal="center"/>
    </xf>
    <xf numFmtId="44" fontId="2" fillId="8" borderId="2" xfId="1" applyFont="1" applyFill="1" applyBorder="1"/>
    <xf numFmtId="8" fontId="2" fillId="3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2">
    <cellStyle name="Moeda" xfId="1" builtinId="4"/>
    <cellStyle name="Normal" xfId="0" builtinId="0"/>
  </cellStyles>
  <dxfs count="14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52.23\Tesouraria\Contabilidade\Or&#231;amento\Or&#231;amento%202025\Proposta%20Or&#231;amen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HAMENTO PREVISTO"/>
      <sheetName val="MEMÓRIA CÁLC"/>
      <sheetName val="FOLHA"/>
      <sheetName val="RESUMO"/>
      <sheetName val="TERCERIZAÇÃO"/>
      <sheetName val="PDV"/>
      <sheetName val="CF88"/>
      <sheetName val="RGF"/>
      <sheetName val="REPASSE PREVISTO"/>
      <sheetName val="Progr e quinq"/>
    </sheetNames>
    <sheetDataSet>
      <sheetData sheetId="0">
        <row r="6">
          <cell r="S6">
            <v>180061.89066666667</v>
          </cell>
        </row>
        <row r="8">
          <cell r="S8">
            <v>37812.997039999995</v>
          </cell>
        </row>
        <row r="11">
          <cell r="S11">
            <v>1865152.9097499994</v>
          </cell>
        </row>
        <row r="13">
          <cell r="S13">
            <v>391682.11104750005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workbookViewId="0">
      <pane ySplit="2" topLeftCell="A90" activePane="bottomLeft" state="frozen"/>
      <selection pane="bottomLeft" activeCell="I93" sqref="I93"/>
    </sheetView>
  </sheetViews>
  <sheetFormatPr defaultRowHeight="14.4" x14ac:dyDescent="0.3"/>
  <cols>
    <col min="1" max="1" width="9.109375" customWidth="1"/>
    <col min="2" max="2" width="24" customWidth="1"/>
    <col min="3" max="3" width="80" customWidth="1"/>
    <col min="4" max="4" width="22.109375" style="8" customWidth="1"/>
    <col min="5" max="5" width="19.33203125" style="8" bestFit="1" customWidth="1"/>
    <col min="6" max="6" width="12.6640625" style="8" customWidth="1"/>
    <col min="7" max="7" width="19.44140625" style="8" customWidth="1"/>
    <col min="8" max="8" width="13.109375" style="8" customWidth="1"/>
    <col min="9" max="10" width="14" style="8" customWidth="1"/>
  </cols>
  <sheetData>
    <row r="1" spans="1:10" ht="27" customHeight="1" x14ac:dyDescent="0.3">
      <c r="A1" s="89" t="s">
        <v>248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s="11" customFormat="1" ht="45" customHeight="1" x14ac:dyDescent="0.3">
      <c r="A3" s="4">
        <v>603269</v>
      </c>
      <c r="B3" s="2" t="s">
        <v>3</v>
      </c>
      <c r="C3" s="2" t="s">
        <v>282</v>
      </c>
      <c r="D3" s="4" t="s">
        <v>13</v>
      </c>
      <c r="E3" s="4" t="s">
        <v>23</v>
      </c>
      <c r="F3" s="4" t="s">
        <v>9</v>
      </c>
      <c r="G3" s="4" t="s">
        <v>10</v>
      </c>
      <c r="H3" s="9">
        <v>18</v>
      </c>
      <c r="I3" s="4">
        <v>150</v>
      </c>
      <c r="J3" s="9">
        <f>H3*I3</f>
        <v>2700</v>
      </c>
    </row>
    <row r="4" spans="1:10" s="11" customFormat="1" ht="45" customHeight="1" x14ac:dyDescent="0.3">
      <c r="A4" s="4">
        <v>258198</v>
      </c>
      <c r="B4" s="2" t="s">
        <v>11</v>
      </c>
      <c r="C4" s="2" t="s">
        <v>295</v>
      </c>
      <c r="D4" s="4" t="s">
        <v>13</v>
      </c>
      <c r="E4" s="4" t="s">
        <v>23</v>
      </c>
      <c r="F4" s="4" t="s">
        <v>9</v>
      </c>
      <c r="G4" s="4" t="s">
        <v>12</v>
      </c>
      <c r="H4" s="9">
        <v>10</v>
      </c>
      <c r="I4" s="4">
        <v>50</v>
      </c>
      <c r="J4" s="9">
        <f t="shared" ref="J4:J59" si="0">H4*I4</f>
        <v>500</v>
      </c>
    </row>
    <row r="5" spans="1:10" s="11" customFormat="1" ht="45" customHeight="1" x14ac:dyDescent="0.3">
      <c r="A5" s="4">
        <v>299605</v>
      </c>
      <c r="B5" s="2" t="s">
        <v>15</v>
      </c>
      <c r="C5" s="2" t="s">
        <v>263</v>
      </c>
      <c r="D5" s="4" t="s">
        <v>14</v>
      </c>
      <c r="E5" s="4" t="s">
        <v>23</v>
      </c>
      <c r="F5" s="4" t="s">
        <v>9</v>
      </c>
      <c r="G5" s="4" t="s">
        <v>16</v>
      </c>
      <c r="H5" s="9">
        <v>2.5</v>
      </c>
      <c r="I5" s="4">
        <v>216</v>
      </c>
      <c r="J5" s="9">
        <f t="shared" si="0"/>
        <v>540</v>
      </c>
    </row>
    <row r="6" spans="1:10" s="11" customFormat="1" ht="45" customHeight="1" x14ac:dyDescent="0.3">
      <c r="A6" s="5">
        <v>390766</v>
      </c>
      <c r="B6" s="2" t="s">
        <v>265</v>
      </c>
      <c r="C6" s="2" t="s">
        <v>264</v>
      </c>
      <c r="D6" s="4" t="s">
        <v>14</v>
      </c>
      <c r="E6" s="4" t="s">
        <v>23</v>
      </c>
      <c r="F6" s="4" t="s">
        <v>9</v>
      </c>
      <c r="G6" s="4" t="s">
        <v>16</v>
      </c>
      <c r="H6" s="9">
        <v>6.5</v>
      </c>
      <c r="I6" s="4">
        <v>264</v>
      </c>
      <c r="J6" s="9">
        <f>H6*I6</f>
        <v>1716</v>
      </c>
    </row>
    <row r="7" spans="1:10" s="11" customFormat="1" ht="45" customHeight="1" x14ac:dyDescent="0.3">
      <c r="A7" s="4">
        <v>269943</v>
      </c>
      <c r="B7" s="2" t="s">
        <v>266</v>
      </c>
      <c r="C7" s="2" t="s">
        <v>267</v>
      </c>
      <c r="D7" s="4" t="s">
        <v>14</v>
      </c>
      <c r="E7" s="4" t="s">
        <v>23</v>
      </c>
      <c r="F7" s="4" t="s">
        <v>9</v>
      </c>
      <c r="G7" s="4" t="s">
        <v>17</v>
      </c>
      <c r="H7" s="9">
        <v>4.5</v>
      </c>
      <c r="I7" s="4">
        <v>144</v>
      </c>
      <c r="J7" s="9">
        <f t="shared" si="0"/>
        <v>648</v>
      </c>
    </row>
    <row r="8" spans="1:10" s="11" customFormat="1" ht="45" customHeight="1" x14ac:dyDescent="0.3">
      <c r="A8" s="4">
        <v>233496</v>
      </c>
      <c r="B8" s="2" t="s">
        <v>268</v>
      </c>
      <c r="C8" s="2" t="s">
        <v>269</v>
      </c>
      <c r="D8" s="4" t="s">
        <v>14</v>
      </c>
      <c r="E8" s="4" t="s">
        <v>23</v>
      </c>
      <c r="F8" s="4" t="s">
        <v>9</v>
      </c>
      <c r="G8" s="4" t="s">
        <v>18</v>
      </c>
      <c r="H8" s="9">
        <v>10</v>
      </c>
      <c r="I8" s="4">
        <v>120</v>
      </c>
      <c r="J8" s="9">
        <f>H8*I8</f>
        <v>1200</v>
      </c>
    </row>
    <row r="9" spans="1:10" s="11" customFormat="1" ht="45" customHeight="1" x14ac:dyDescent="0.3">
      <c r="A9" s="4">
        <v>283660</v>
      </c>
      <c r="B9" s="2" t="s">
        <v>19</v>
      </c>
      <c r="C9" s="2" t="s">
        <v>289</v>
      </c>
      <c r="D9" s="4" t="s">
        <v>14</v>
      </c>
      <c r="E9" s="4" t="s">
        <v>23</v>
      </c>
      <c r="F9" s="4" t="s">
        <v>9</v>
      </c>
      <c r="G9" s="4" t="s">
        <v>18</v>
      </c>
      <c r="H9" s="9">
        <v>11</v>
      </c>
      <c r="I9" s="4">
        <v>10</v>
      </c>
      <c r="J9" s="9">
        <f t="shared" si="0"/>
        <v>110</v>
      </c>
    </row>
    <row r="10" spans="1:10" s="11" customFormat="1" ht="45" customHeight="1" x14ac:dyDescent="0.3">
      <c r="A10" s="4">
        <v>235092</v>
      </c>
      <c r="B10" s="2" t="s">
        <v>20</v>
      </c>
      <c r="C10" s="2" t="s">
        <v>270</v>
      </c>
      <c r="D10" s="4" t="s">
        <v>13</v>
      </c>
      <c r="E10" s="4" t="s">
        <v>23</v>
      </c>
      <c r="F10" s="4" t="s">
        <v>9</v>
      </c>
      <c r="G10" s="4" t="s">
        <v>21</v>
      </c>
      <c r="H10" s="9">
        <v>3.6</v>
      </c>
      <c r="I10" s="4">
        <v>400</v>
      </c>
      <c r="J10" s="9">
        <f t="shared" si="0"/>
        <v>1440</v>
      </c>
    </row>
    <row r="11" spans="1:10" s="11" customFormat="1" ht="45" customHeight="1" x14ac:dyDescent="0.3">
      <c r="A11" s="4">
        <v>255973</v>
      </c>
      <c r="B11" s="2" t="s">
        <v>20</v>
      </c>
      <c r="C11" s="2" t="s">
        <v>271</v>
      </c>
      <c r="D11" s="4" t="s">
        <v>13</v>
      </c>
      <c r="E11" s="4" t="s">
        <v>24</v>
      </c>
      <c r="F11" s="4" t="s">
        <v>9</v>
      </c>
      <c r="G11" s="4" t="s">
        <v>25</v>
      </c>
      <c r="H11" s="9">
        <v>5.5</v>
      </c>
      <c r="I11" s="4">
        <v>200</v>
      </c>
      <c r="J11" s="9">
        <f>H11*I11</f>
        <v>1100</v>
      </c>
    </row>
    <row r="12" spans="1:10" s="11" customFormat="1" ht="45" customHeight="1" x14ac:dyDescent="0.3">
      <c r="A12" s="4">
        <v>402544</v>
      </c>
      <c r="B12" s="2" t="s">
        <v>20</v>
      </c>
      <c r="C12" s="2" t="s">
        <v>272</v>
      </c>
      <c r="D12" s="4" t="s">
        <v>13</v>
      </c>
      <c r="E12" s="4" t="s">
        <v>23</v>
      </c>
      <c r="F12" s="4" t="s">
        <v>9</v>
      </c>
      <c r="G12" s="4" t="s">
        <v>26</v>
      </c>
      <c r="H12" s="9">
        <v>6</v>
      </c>
      <c r="I12" s="4">
        <v>150</v>
      </c>
      <c r="J12" s="9">
        <f>H12*I12</f>
        <v>900</v>
      </c>
    </row>
    <row r="13" spans="1:10" s="11" customFormat="1" ht="45" customHeight="1" x14ac:dyDescent="0.3">
      <c r="A13" s="4">
        <v>245803</v>
      </c>
      <c r="B13" s="2" t="s">
        <v>27</v>
      </c>
      <c r="C13" s="2" t="s">
        <v>273</v>
      </c>
      <c r="D13" s="4" t="s">
        <v>13</v>
      </c>
      <c r="E13" s="4" t="s">
        <v>23</v>
      </c>
      <c r="F13" s="4" t="s">
        <v>9</v>
      </c>
      <c r="G13" s="4" t="s">
        <v>26</v>
      </c>
      <c r="H13" s="9">
        <v>6</v>
      </c>
      <c r="I13" s="4">
        <v>150</v>
      </c>
      <c r="J13" s="9">
        <f t="shared" si="0"/>
        <v>900</v>
      </c>
    </row>
    <row r="14" spans="1:10" s="11" customFormat="1" ht="45" customHeight="1" x14ac:dyDescent="0.3">
      <c r="A14" s="4">
        <v>606522</v>
      </c>
      <c r="B14" s="2" t="s">
        <v>28</v>
      </c>
      <c r="C14" s="2" t="s">
        <v>274</v>
      </c>
      <c r="D14" s="4" t="s">
        <v>13</v>
      </c>
      <c r="E14" s="4" t="s">
        <v>23</v>
      </c>
      <c r="F14" s="4" t="s">
        <v>9</v>
      </c>
      <c r="G14" s="4" t="s">
        <v>26</v>
      </c>
      <c r="H14" s="9">
        <v>20</v>
      </c>
      <c r="I14" s="4">
        <v>300</v>
      </c>
      <c r="J14" s="9">
        <f t="shared" si="0"/>
        <v>6000</v>
      </c>
    </row>
    <row r="15" spans="1:10" s="11" customFormat="1" ht="45" customHeight="1" x14ac:dyDescent="0.3">
      <c r="A15" s="4">
        <v>9750</v>
      </c>
      <c r="B15" s="2" t="s">
        <v>275</v>
      </c>
      <c r="C15" s="2" t="s">
        <v>283</v>
      </c>
      <c r="D15" s="4" t="s">
        <v>13</v>
      </c>
      <c r="E15" s="4" t="s">
        <v>23</v>
      </c>
      <c r="F15" s="4" t="s">
        <v>9</v>
      </c>
      <c r="G15" s="4" t="s">
        <v>29</v>
      </c>
      <c r="H15" s="9">
        <v>7</v>
      </c>
      <c r="I15" s="4">
        <v>100</v>
      </c>
      <c r="J15" s="9">
        <f t="shared" si="0"/>
        <v>700</v>
      </c>
    </row>
    <row r="16" spans="1:10" s="11" customFormat="1" ht="45" customHeight="1" x14ac:dyDescent="0.3">
      <c r="A16" s="4">
        <v>346567</v>
      </c>
      <c r="B16" s="2" t="s">
        <v>30</v>
      </c>
      <c r="C16" s="2" t="s">
        <v>284</v>
      </c>
      <c r="D16" s="4" t="s">
        <v>31</v>
      </c>
      <c r="E16" s="4" t="s">
        <v>23</v>
      </c>
      <c r="F16" s="4" t="s">
        <v>9</v>
      </c>
      <c r="G16" s="4" t="s">
        <v>32</v>
      </c>
      <c r="H16" s="9">
        <v>110.4</v>
      </c>
      <c r="I16" s="4">
        <v>3</v>
      </c>
      <c r="J16" s="9">
        <f>H16*I16</f>
        <v>331.20000000000005</v>
      </c>
    </row>
    <row r="17" spans="1:10" s="11" customFormat="1" ht="45" customHeight="1" x14ac:dyDescent="0.3">
      <c r="A17" s="4">
        <v>250693</v>
      </c>
      <c r="B17" s="2" t="s">
        <v>285</v>
      </c>
      <c r="C17" s="2" t="s">
        <v>287</v>
      </c>
      <c r="D17" s="4" t="s">
        <v>31</v>
      </c>
      <c r="E17" s="4" t="s">
        <v>23</v>
      </c>
      <c r="F17" s="4" t="s">
        <v>9</v>
      </c>
      <c r="G17" s="4" t="s">
        <v>33</v>
      </c>
      <c r="H17" s="9">
        <v>4.5</v>
      </c>
      <c r="I17" s="4">
        <v>1000</v>
      </c>
      <c r="J17" s="9">
        <f t="shared" si="0"/>
        <v>4500</v>
      </c>
    </row>
    <row r="18" spans="1:10" s="11" customFormat="1" ht="45" customHeight="1" x14ac:dyDescent="0.3">
      <c r="A18" s="4">
        <v>252435</v>
      </c>
      <c r="B18" s="2" t="s">
        <v>286</v>
      </c>
      <c r="C18" s="2" t="s">
        <v>288</v>
      </c>
      <c r="D18" s="4" t="s">
        <v>31</v>
      </c>
      <c r="E18" s="4" t="s">
        <v>23</v>
      </c>
      <c r="F18" s="4" t="s">
        <v>9</v>
      </c>
      <c r="G18" s="4" t="s">
        <v>33</v>
      </c>
      <c r="H18" s="9">
        <v>2</v>
      </c>
      <c r="I18" s="4">
        <v>400</v>
      </c>
      <c r="J18" s="9">
        <f t="shared" si="0"/>
        <v>800</v>
      </c>
    </row>
    <row r="19" spans="1:10" s="11" customFormat="1" ht="45" customHeight="1" x14ac:dyDescent="0.3">
      <c r="A19" s="4">
        <v>384202</v>
      </c>
      <c r="B19" s="2" t="s">
        <v>34</v>
      </c>
      <c r="C19" s="2" t="s">
        <v>276</v>
      </c>
      <c r="D19" s="4" t="s">
        <v>14</v>
      </c>
      <c r="E19" s="4" t="s">
        <v>23</v>
      </c>
      <c r="F19" s="4" t="s">
        <v>9</v>
      </c>
      <c r="G19" s="4" t="s">
        <v>35</v>
      </c>
      <c r="H19" s="9">
        <v>2.2999999999999998</v>
      </c>
      <c r="I19" s="4">
        <v>300</v>
      </c>
      <c r="J19" s="9">
        <f t="shared" si="0"/>
        <v>690</v>
      </c>
    </row>
    <row r="20" spans="1:10" s="11" customFormat="1" ht="45" customHeight="1" x14ac:dyDescent="0.3">
      <c r="A20" s="4">
        <v>226698</v>
      </c>
      <c r="B20" s="2" t="s">
        <v>36</v>
      </c>
      <c r="C20" s="2" t="s">
        <v>290</v>
      </c>
      <c r="D20" s="4" t="s">
        <v>14</v>
      </c>
      <c r="E20" s="4" t="s">
        <v>23</v>
      </c>
      <c r="F20" s="4" t="s">
        <v>9</v>
      </c>
      <c r="G20" s="4" t="s">
        <v>17</v>
      </c>
      <c r="H20" s="9">
        <v>2</v>
      </c>
      <c r="I20" s="4">
        <v>180</v>
      </c>
      <c r="J20" s="9">
        <f t="shared" si="0"/>
        <v>360</v>
      </c>
    </row>
    <row r="21" spans="1:10" s="11" customFormat="1" ht="37.5" customHeight="1" x14ac:dyDescent="0.3">
      <c r="A21" s="4">
        <v>296307</v>
      </c>
      <c r="B21" s="2" t="s">
        <v>37</v>
      </c>
      <c r="C21" s="2" t="s">
        <v>277</v>
      </c>
      <c r="D21" s="4" t="s">
        <v>14</v>
      </c>
      <c r="E21" s="4" t="s">
        <v>23</v>
      </c>
      <c r="F21" s="4" t="s">
        <v>9</v>
      </c>
      <c r="G21" s="4" t="s">
        <v>38</v>
      </c>
      <c r="H21" s="9">
        <v>2.0499999999999998</v>
      </c>
      <c r="I21" s="4">
        <v>30</v>
      </c>
      <c r="J21" s="9">
        <f t="shared" si="0"/>
        <v>61.499999999999993</v>
      </c>
    </row>
    <row r="22" spans="1:10" s="11" customFormat="1" ht="45" customHeight="1" x14ac:dyDescent="0.3">
      <c r="A22" s="4">
        <v>385187</v>
      </c>
      <c r="B22" s="2" t="s">
        <v>37</v>
      </c>
      <c r="C22" s="2" t="s">
        <v>278</v>
      </c>
      <c r="D22" s="4" t="s">
        <v>14</v>
      </c>
      <c r="E22" s="4" t="s">
        <v>23</v>
      </c>
      <c r="F22" s="4" t="s">
        <v>9</v>
      </c>
      <c r="G22" s="4" t="s">
        <v>39</v>
      </c>
      <c r="H22" s="9">
        <v>1.2</v>
      </c>
      <c r="I22" s="4">
        <v>150</v>
      </c>
      <c r="J22" s="9">
        <f t="shared" si="0"/>
        <v>180</v>
      </c>
    </row>
    <row r="23" spans="1:10" s="11" customFormat="1" ht="45" customHeight="1" x14ac:dyDescent="0.3">
      <c r="A23" s="4">
        <v>618274</v>
      </c>
      <c r="B23" s="2" t="s">
        <v>279</v>
      </c>
      <c r="C23" s="2" t="s">
        <v>280</v>
      </c>
      <c r="D23" s="4" t="s">
        <v>31</v>
      </c>
      <c r="E23" s="4" t="s">
        <v>23</v>
      </c>
      <c r="F23" s="4" t="s">
        <v>9</v>
      </c>
      <c r="G23" s="4" t="s">
        <v>40</v>
      </c>
      <c r="H23" s="9">
        <v>4</v>
      </c>
      <c r="I23" s="4">
        <v>168</v>
      </c>
      <c r="J23" s="9">
        <f t="shared" si="0"/>
        <v>672</v>
      </c>
    </row>
    <row r="24" spans="1:10" s="11" customFormat="1" ht="45" customHeight="1" x14ac:dyDescent="0.3">
      <c r="A24" s="4">
        <v>137057</v>
      </c>
      <c r="B24" s="2" t="s">
        <v>41</v>
      </c>
      <c r="C24" s="2" t="s">
        <v>291</v>
      </c>
      <c r="D24" s="4" t="s">
        <v>14</v>
      </c>
      <c r="E24" s="4" t="s">
        <v>23</v>
      </c>
      <c r="F24" s="4" t="s">
        <v>9</v>
      </c>
      <c r="G24" s="4" t="s">
        <v>42</v>
      </c>
      <c r="H24" s="9">
        <v>3.4</v>
      </c>
      <c r="I24" s="4">
        <v>100</v>
      </c>
      <c r="J24" s="9">
        <f t="shared" si="0"/>
        <v>340</v>
      </c>
    </row>
    <row r="25" spans="1:10" s="11" customFormat="1" ht="52.5" customHeight="1" x14ac:dyDescent="0.3">
      <c r="A25" s="4">
        <v>280755</v>
      </c>
      <c r="B25" s="2" t="s">
        <v>281</v>
      </c>
      <c r="C25" s="2" t="s">
        <v>292</v>
      </c>
      <c r="D25" s="4" t="s">
        <v>31</v>
      </c>
      <c r="E25" s="4" t="s">
        <v>23</v>
      </c>
      <c r="F25" s="4" t="s">
        <v>9</v>
      </c>
      <c r="G25" s="4" t="s">
        <v>43</v>
      </c>
      <c r="H25" s="9">
        <v>1.7</v>
      </c>
      <c r="I25" s="4">
        <v>20</v>
      </c>
      <c r="J25" s="9">
        <f t="shared" si="0"/>
        <v>34</v>
      </c>
    </row>
    <row r="26" spans="1:10" s="11" customFormat="1" ht="36.75" customHeight="1" x14ac:dyDescent="0.3">
      <c r="A26" s="4">
        <v>432404</v>
      </c>
      <c r="B26" s="2" t="s">
        <v>44</v>
      </c>
      <c r="C26" s="2" t="s">
        <v>293</v>
      </c>
      <c r="D26" s="4" t="s">
        <v>31</v>
      </c>
      <c r="E26" s="4" t="s">
        <v>23</v>
      </c>
      <c r="F26" s="4" t="s">
        <v>9</v>
      </c>
      <c r="G26" s="4" t="s">
        <v>46</v>
      </c>
      <c r="H26" s="9">
        <v>8.5</v>
      </c>
      <c r="I26" s="4">
        <v>40</v>
      </c>
      <c r="J26" s="9">
        <f t="shared" si="0"/>
        <v>340</v>
      </c>
    </row>
    <row r="27" spans="1:10" s="11" customFormat="1" ht="39.75" customHeight="1" x14ac:dyDescent="0.3">
      <c r="A27" s="4">
        <v>484679</v>
      </c>
      <c r="B27" s="2" t="s">
        <v>45</v>
      </c>
      <c r="C27" s="2" t="s">
        <v>294</v>
      </c>
      <c r="D27" s="4" t="s">
        <v>31</v>
      </c>
      <c r="E27" s="4" t="s">
        <v>23</v>
      </c>
      <c r="F27" s="4" t="s">
        <v>9</v>
      </c>
      <c r="G27" s="4" t="s">
        <v>42</v>
      </c>
      <c r="H27" s="9">
        <v>10</v>
      </c>
      <c r="I27" s="4">
        <v>10</v>
      </c>
      <c r="J27" s="9">
        <f t="shared" si="0"/>
        <v>100</v>
      </c>
    </row>
    <row r="28" spans="1:10" s="11" customFormat="1" ht="47.25" customHeight="1" x14ac:dyDescent="0.3">
      <c r="A28" s="4">
        <v>356505</v>
      </c>
      <c r="B28" s="2" t="s">
        <v>47</v>
      </c>
      <c r="C28" s="2" t="s">
        <v>296</v>
      </c>
      <c r="D28" s="4" t="s">
        <v>31</v>
      </c>
      <c r="E28" s="4" t="s">
        <v>23</v>
      </c>
      <c r="F28" s="4" t="s">
        <v>9</v>
      </c>
      <c r="G28" s="4" t="s">
        <v>42</v>
      </c>
      <c r="H28" s="9">
        <v>12</v>
      </c>
      <c r="I28" s="4">
        <v>10</v>
      </c>
      <c r="J28" s="9">
        <f t="shared" si="0"/>
        <v>120</v>
      </c>
    </row>
    <row r="29" spans="1:10" s="11" customFormat="1" ht="60" customHeight="1" x14ac:dyDescent="0.3">
      <c r="A29" s="4">
        <v>445997</v>
      </c>
      <c r="B29" s="2" t="s">
        <v>52</v>
      </c>
      <c r="C29" s="2" t="s">
        <v>297</v>
      </c>
      <c r="D29" s="4" t="s">
        <v>13</v>
      </c>
      <c r="E29" s="4" t="s">
        <v>23</v>
      </c>
      <c r="F29" s="4" t="s">
        <v>9</v>
      </c>
      <c r="G29" s="4" t="s">
        <v>48</v>
      </c>
      <c r="H29" s="9">
        <v>5</v>
      </c>
      <c r="I29" s="4">
        <v>144</v>
      </c>
      <c r="J29" s="9">
        <f t="shared" si="0"/>
        <v>720</v>
      </c>
    </row>
    <row r="30" spans="1:10" s="11" customFormat="1" ht="60" customHeight="1" x14ac:dyDescent="0.3">
      <c r="A30" s="4">
        <v>445995</v>
      </c>
      <c r="B30" s="2" t="s">
        <v>53</v>
      </c>
      <c r="C30" s="2" t="s">
        <v>298</v>
      </c>
      <c r="D30" s="4" t="s">
        <v>13</v>
      </c>
      <c r="E30" s="4" t="s">
        <v>23</v>
      </c>
      <c r="F30" s="4" t="s">
        <v>9</v>
      </c>
      <c r="G30" s="4" t="s">
        <v>48</v>
      </c>
      <c r="H30" s="9">
        <v>5</v>
      </c>
      <c r="I30" s="4">
        <v>432</v>
      </c>
      <c r="J30" s="9">
        <f t="shared" si="0"/>
        <v>2160</v>
      </c>
    </row>
    <row r="31" spans="1:10" s="11" customFormat="1" ht="45" customHeight="1" x14ac:dyDescent="0.3">
      <c r="A31" s="4">
        <v>249903</v>
      </c>
      <c r="B31" s="2" t="s">
        <v>49</v>
      </c>
      <c r="C31" s="2" t="s">
        <v>301</v>
      </c>
      <c r="D31" s="4" t="s">
        <v>14</v>
      </c>
      <c r="E31" s="4" t="s">
        <v>23</v>
      </c>
      <c r="F31" s="4" t="s">
        <v>9</v>
      </c>
      <c r="G31" s="4" t="s">
        <v>50</v>
      </c>
      <c r="H31" s="9">
        <v>2.6</v>
      </c>
      <c r="I31" s="4">
        <v>324</v>
      </c>
      <c r="J31" s="9">
        <f t="shared" si="0"/>
        <v>842.4</v>
      </c>
    </row>
    <row r="32" spans="1:10" s="11" customFormat="1" ht="45" customHeight="1" x14ac:dyDescent="0.3">
      <c r="A32" s="4">
        <v>405153</v>
      </c>
      <c r="B32" s="2" t="s">
        <v>51</v>
      </c>
      <c r="C32" s="2" t="s">
        <v>299</v>
      </c>
      <c r="D32" s="4" t="s">
        <v>14</v>
      </c>
      <c r="E32" s="4" t="s">
        <v>23</v>
      </c>
      <c r="F32" s="4" t="s">
        <v>9</v>
      </c>
      <c r="G32" s="4" t="s">
        <v>50</v>
      </c>
      <c r="H32" s="9">
        <v>2.7</v>
      </c>
      <c r="I32" s="4">
        <v>100</v>
      </c>
      <c r="J32" s="9">
        <f t="shared" si="0"/>
        <v>270</v>
      </c>
    </row>
    <row r="33" spans="1:10" s="11" customFormat="1" ht="45" customHeight="1" x14ac:dyDescent="0.3">
      <c r="A33" s="4">
        <v>601034</v>
      </c>
      <c r="B33" s="2" t="s">
        <v>54</v>
      </c>
      <c r="C33" s="2" t="s">
        <v>300</v>
      </c>
      <c r="D33" s="4" t="s">
        <v>14</v>
      </c>
      <c r="E33" s="4" t="s">
        <v>23</v>
      </c>
      <c r="F33" s="4" t="s">
        <v>9</v>
      </c>
      <c r="G33" s="4" t="s">
        <v>42</v>
      </c>
      <c r="H33" s="9">
        <v>3.9</v>
      </c>
      <c r="I33" s="4">
        <v>48</v>
      </c>
      <c r="J33" s="9">
        <f>H33*I33</f>
        <v>187.2</v>
      </c>
    </row>
    <row r="34" spans="1:10" s="11" customFormat="1" ht="45" customHeight="1" x14ac:dyDescent="0.3">
      <c r="A34" s="4">
        <v>300944</v>
      </c>
      <c r="B34" s="2" t="s">
        <v>55</v>
      </c>
      <c r="C34" s="2" t="s">
        <v>302</v>
      </c>
      <c r="D34" s="4" t="s">
        <v>14</v>
      </c>
      <c r="E34" s="4" t="s">
        <v>23</v>
      </c>
      <c r="F34" s="4" t="s">
        <v>9</v>
      </c>
      <c r="G34" s="4" t="s">
        <v>42</v>
      </c>
      <c r="H34" s="9">
        <v>4.4000000000000004</v>
      </c>
      <c r="I34" s="4">
        <v>48</v>
      </c>
      <c r="J34" s="9">
        <f>H34*I34</f>
        <v>211.20000000000002</v>
      </c>
    </row>
    <row r="35" spans="1:10" s="11" customFormat="1" ht="60" customHeight="1" x14ac:dyDescent="0.3">
      <c r="A35" s="4">
        <v>354355</v>
      </c>
      <c r="B35" s="2" t="s">
        <v>56</v>
      </c>
      <c r="C35" s="2" t="s">
        <v>303</v>
      </c>
      <c r="D35" s="4" t="s">
        <v>14</v>
      </c>
      <c r="E35" s="4" t="s">
        <v>23</v>
      </c>
      <c r="F35" s="4" t="s">
        <v>9</v>
      </c>
      <c r="G35" s="4" t="s">
        <v>57</v>
      </c>
      <c r="H35" s="9">
        <v>5.2</v>
      </c>
      <c r="I35" s="4">
        <v>150</v>
      </c>
      <c r="J35" s="9">
        <f t="shared" si="0"/>
        <v>780</v>
      </c>
    </row>
    <row r="36" spans="1:10" s="11" customFormat="1" ht="45" customHeight="1" x14ac:dyDescent="0.3">
      <c r="A36" s="4">
        <v>390667</v>
      </c>
      <c r="B36" s="2" t="s">
        <v>304</v>
      </c>
      <c r="C36" s="2" t="s">
        <v>305</v>
      </c>
      <c r="D36" s="4" t="s">
        <v>31</v>
      </c>
      <c r="E36" s="4" t="s">
        <v>58</v>
      </c>
      <c r="F36" s="4" t="s">
        <v>9</v>
      </c>
      <c r="G36" s="4" t="s">
        <v>59</v>
      </c>
      <c r="H36" s="9">
        <v>15</v>
      </c>
      <c r="I36" s="4">
        <v>10</v>
      </c>
      <c r="J36" s="9">
        <f t="shared" si="0"/>
        <v>150</v>
      </c>
    </row>
    <row r="37" spans="1:10" s="11" customFormat="1" ht="45" customHeight="1" x14ac:dyDescent="0.3">
      <c r="A37" s="4">
        <v>446393</v>
      </c>
      <c r="B37" s="2" t="s">
        <v>60</v>
      </c>
      <c r="C37" s="2" t="s">
        <v>307</v>
      </c>
      <c r="D37" s="4" t="s">
        <v>13</v>
      </c>
      <c r="E37" s="4" t="s">
        <v>23</v>
      </c>
      <c r="F37" s="4" t="s">
        <v>9</v>
      </c>
      <c r="G37" s="4" t="s">
        <v>61</v>
      </c>
      <c r="H37" s="9">
        <v>23</v>
      </c>
      <c r="I37" s="4">
        <v>288</v>
      </c>
      <c r="J37" s="9">
        <f t="shared" si="0"/>
        <v>6624</v>
      </c>
    </row>
    <row r="38" spans="1:10" s="11" customFormat="1" ht="45" customHeight="1" x14ac:dyDescent="0.3">
      <c r="A38" s="4">
        <v>463699</v>
      </c>
      <c r="B38" s="2" t="s">
        <v>62</v>
      </c>
      <c r="C38" s="2" t="s">
        <v>306</v>
      </c>
      <c r="D38" s="4" t="s">
        <v>13</v>
      </c>
      <c r="E38" s="4" t="s">
        <v>23</v>
      </c>
      <c r="F38" s="4" t="s">
        <v>9</v>
      </c>
      <c r="G38" s="4" t="s">
        <v>63</v>
      </c>
      <c r="H38" s="9">
        <v>6.5</v>
      </c>
      <c r="I38" s="4">
        <v>30</v>
      </c>
      <c r="J38" s="9">
        <f t="shared" si="0"/>
        <v>195</v>
      </c>
    </row>
    <row r="39" spans="1:10" s="11" customFormat="1" ht="60" customHeight="1" x14ac:dyDescent="0.3">
      <c r="A39" s="4">
        <v>485312</v>
      </c>
      <c r="B39" s="2" t="s">
        <v>308</v>
      </c>
      <c r="C39" s="2" t="s">
        <v>309</v>
      </c>
      <c r="D39" s="4" t="s">
        <v>31</v>
      </c>
      <c r="E39" s="4" t="s">
        <v>23</v>
      </c>
      <c r="F39" s="4" t="s">
        <v>9</v>
      </c>
      <c r="G39" s="4" t="s">
        <v>42</v>
      </c>
      <c r="H39" s="9">
        <v>0.2</v>
      </c>
      <c r="I39" s="4">
        <v>1500</v>
      </c>
      <c r="J39" s="9">
        <f>H39*I39</f>
        <v>300</v>
      </c>
    </row>
    <row r="40" spans="1:10" s="11" customFormat="1" ht="45" customHeight="1" x14ac:dyDescent="0.3">
      <c r="A40" s="4">
        <v>344190</v>
      </c>
      <c r="B40" s="2" t="s">
        <v>64</v>
      </c>
      <c r="C40" s="2" t="s">
        <v>310</v>
      </c>
      <c r="D40" s="4" t="s">
        <v>14</v>
      </c>
      <c r="E40" s="4" t="s">
        <v>23</v>
      </c>
      <c r="F40" s="4" t="s">
        <v>9</v>
      </c>
      <c r="G40" s="4" t="s">
        <v>42</v>
      </c>
      <c r="H40" s="9">
        <v>3.7</v>
      </c>
      <c r="I40" s="4">
        <v>100</v>
      </c>
      <c r="J40" s="9">
        <f t="shared" si="0"/>
        <v>370</v>
      </c>
    </row>
    <row r="41" spans="1:10" s="11" customFormat="1" ht="45" customHeight="1" x14ac:dyDescent="0.3">
      <c r="A41" s="4">
        <v>436328</v>
      </c>
      <c r="B41" s="2" t="s">
        <v>65</v>
      </c>
      <c r="C41" s="2" t="s">
        <v>312</v>
      </c>
      <c r="D41" s="4" t="s">
        <v>31</v>
      </c>
      <c r="E41" s="4" t="s">
        <v>23</v>
      </c>
      <c r="F41" s="4" t="s">
        <v>9</v>
      </c>
      <c r="G41" s="4" t="s">
        <v>66</v>
      </c>
      <c r="H41" s="9">
        <v>4.7</v>
      </c>
      <c r="I41" s="4">
        <v>216</v>
      </c>
      <c r="J41" s="9">
        <f t="shared" si="0"/>
        <v>1015.2</v>
      </c>
    </row>
    <row r="42" spans="1:10" s="11" customFormat="1" ht="45" customHeight="1" x14ac:dyDescent="0.3">
      <c r="A42" s="4">
        <v>297836</v>
      </c>
      <c r="B42" s="2" t="s">
        <v>67</v>
      </c>
      <c r="C42" s="2" t="s">
        <v>311</v>
      </c>
      <c r="D42" s="4" t="s">
        <v>31</v>
      </c>
      <c r="E42" s="4" t="s">
        <v>23</v>
      </c>
      <c r="F42" s="4" t="s">
        <v>9</v>
      </c>
      <c r="G42" s="4" t="s">
        <v>68</v>
      </c>
      <c r="H42" s="9">
        <v>48</v>
      </c>
      <c r="I42" s="4">
        <v>45</v>
      </c>
      <c r="J42" s="9">
        <f t="shared" si="0"/>
        <v>2160</v>
      </c>
    </row>
    <row r="43" spans="1:10" s="11" customFormat="1" ht="45" customHeight="1" x14ac:dyDescent="0.3">
      <c r="A43" s="4">
        <v>481231</v>
      </c>
      <c r="B43" s="2" t="s">
        <v>69</v>
      </c>
      <c r="C43" s="2" t="s">
        <v>313</v>
      </c>
      <c r="D43" s="4" t="s">
        <v>31</v>
      </c>
      <c r="E43" s="4" t="s">
        <v>23</v>
      </c>
      <c r="F43" s="4" t="s">
        <v>9</v>
      </c>
      <c r="G43" s="4" t="s">
        <v>70</v>
      </c>
      <c r="H43" s="9">
        <v>8.4</v>
      </c>
      <c r="I43" s="4">
        <v>360</v>
      </c>
      <c r="J43" s="9">
        <f t="shared" si="0"/>
        <v>3024</v>
      </c>
    </row>
    <row r="44" spans="1:10" s="11" customFormat="1" ht="45" customHeight="1" x14ac:dyDescent="0.3">
      <c r="A44" s="4">
        <v>217784</v>
      </c>
      <c r="B44" s="2" t="s">
        <v>71</v>
      </c>
      <c r="C44" s="2" t="s">
        <v>315</v>
      </c>
      <c r="D44" s="4" t="s">
        <v>13</v>
      </c>
      <c r="E44" s="4" t="s">
        <v>23</v>
      </c>
      <c r="F44" s="4" t="s">
        <v>9</v>
      </c>
      <c r="G44" s="4" t="s">
        <v>72</v>
      </c>
      <c r="H44" s="9">
        <v>9</v>
      </c>
      <c r="I44" s="4">
        <v>100</v>
      </c>
      <c r="J44" s="9">
        <f t="shared" si="0"/>
        <v>900</v>
      </c>
    </row>
    <row r="45" spans="1:10" s="11" customFormat="1" ht="45" customHeight="1" x14ac:dyDescent="0.3">
      <c r="A45" s="4">
        <v>217785</v>
      </c>
      <c r="B45" s="2" t="s">
        <v>73</v>
      </c>
      <c r="C45" s="2" t="s">
        <v>316</v>
      </c>
      <c r="D45" s="4" t="s">
        <v>13</v>
      </c>
      <c r="E45" s="4" t="s">
        <v>23</v>
      </c>
      <c r="F45" s="4" t="s">
        <v>9</v>
      </c>
      <c r="G45" s="4" t="s">
        <v>72</v>
      </c>
      <c r="H45" s="9">
        <v>7.5</v>
      </c>
      <c r="I45" s="4">
        <v>100</v>
      </c>
      <c r="J45" s="9">
        <f t="shared" si="0"/>
        <v>750</v>
      </c>
    </row>
    <row r="46" spans="1:10" s="11" customFormat="1" ht="45" customHeight="1" x14ac:dyDescent="0.3">
      <c r="A46" s="4">
        <v>217781</v>
      </c>
      <c r="B46" s="2" t="s">
        <v>74</v>
      </c>
      <c r="C46" s="2" t="s">
        <v>317</v>
      </c>
      <c r="D46" s="4" t="s">
        <v>13</v>
      </c>
      <c r="E46" s="4" t="s">
        <v>23</v>
      </c>
      <c r="F46" s="4" t="s">
        <v>9</v>
      </c>
      <c r="G46" s="4" t="s">
        <v>72</v>
      </c>
      <c r="H46" s="9">
        <v>7.7</v>
      </c>
      <c r="I46" s="4">
        <v>100</v>
      </c>
      <c r="J46" s="9">
        <f t="shared" si="0"/>
        <v>770</v>
      </c>
    </row>
    <row r="47" spans="1:10" s="11" customFormat="1" ht="45" customHeight="1" x14ac:dyDescent="0.3">
      <c r="A47" s="4">
        <v>347150</v>
      </c>
      <c r="B47" s="2" t="s">
        <v>75</v>
      </c>
      <c r="C47" s="2" t="s">
        <v>314</v>
      </c>
      <c r="D47" s="4" t="s">
        <v>13</v>
      </c>
      <c r="E47" s="4" t="s">
        <v>23</v>
      </c>
      <c r="F47" s="4" t="s">
        <v>9</v>
      </c>
      <c r="G47" s="4" t="s">
        <v>72</v>
      </c>
      <c r="H47" s="9">
        <v>9</v>
      </c>
      <c r="I47" s="4">
        <v>20</v>
      </c>
      <c r="J47" s="9">
        <f t="shared" si="0"/>
        <v>180</v>
      </c>
    </row>
    <row r="48" spans="1:10" s="11" customFormat="1" ht="45" customHeight="1" x14ac:dyDescent="0.3">
      <c r="A48" s="4">
        <v>232358</v>
      </c>
      <c r="B48" s="2" t="s">
        <v>76</v>
      </c>
      <c r="C48" s="2" t="s">
        <v>318</v>
      </c>
      <c r="D48" s="4" t="s">
        <v>13</v>
      </c>
      <c r="E48" s="4" t="s">
        <v>23</v>
      </c>
      <c r="F48" s="4" t="s">
        <v>9</v>
      </c>
      <c r="G48" s="4" t="s">
        <v>72</v>
      </c>
      <c r="H48" s="9">
        <v>7.5</v>
      </c>
      <c r="I48" s="4">
        <v>15</v>
      </c>
      <c r="J48" s="9">
        <f t="shared" si="0"/>
        <v>112.5</v>
      </c>
    </row>
    <row r="49" spans="1:10" s="11" customFormat="1" ht="45" customHeight="1" x14ac:dyDescent="0.3">
      <c r="A49" s="4">
        <v>232699</v>
      </c>
      <c r="B49" s="2" t="s">
        <v>77</v>
      </c>
      <c r="C49" s="2" t="s">
        <v>319</v>
      </c>
      <c r="D49" s="4" t="s">
        <v>13</v>
      </c>
      <c r="E49" s="4" t="s">
        <v>23</v>
      </c>
      <c r="F49" s="4" t="s">
        <v>9</v>
      </c>
      <c r="G49" s="4" t="s">
        <v>72</v>
      </c>
      <c r="H49" s="9">
        <v>7.9</v>
      </c>
      <c r="I49" s="4">
        <v>15</v>
      </c>
      <c r="J49" s="9">
        <f t="shared" si="0"/>
        <v>118.5</v>
      </c>
    </row>
    <row r="50" spans="1:10" s="15" customFormat="1" ht="45" customHeight="1" x14ac:dyDescent="0.3">
      <c r="A50" s="12">
        <v>601242</v>
      </c>
      <c r="B50" s="13" t="s">
        <v>78</v>
      </c>
      <c r="C50" s="13" t="s">
        <v>325</v>
      </c>
      <c r="D50" s="12" t="s">
        <v>14</v>
      </c>
      <c r="E50" s="12" t="s">
        <v>23</v>
      </c>
      <c r="F50" s="12" t="s">
        <v>9</v>
      </c>
      <c r="G50" s="12" t="s">
        <v>18</v>
      </c>
      <c r="H50" s="14">
        <v>6.5</v>
      </c>
      <c r="I50" s="12">
        <v>30</v>
      </c>
      <c r="J50" s="14">
        <f t="shared" si="0"/>
        <v>195</v>
      </c>
    </row>
    <row r="51" spans="1:10" s="11" customFormat="1" ht="45" customHeight="1" x14ac:dyDescent="0.3">
      <c r="A51" s="4">
        <v>601243</v>
      </c>
      <c r="B51" s="2" t="s">
        <v>79</v>
      </c>
      <c r="C51" s="2" t="s">
        <v>326</v>
      </c>
      <c r="D51" s="4" t="s">
        <v>14</v>
      </c>
      <c r="E51" s="4" t="s">
        <v>23</v>
      </c>
      <c r="F51" s="4" t="s">
        <v>9</v>
      </c>
      <c r="G51" s="4" t="s">
        <v>18</v>
      </c>
      <c r="H51" s="9">
        <v>10</v>
      </c>
      <c r="I51" s="4">
        <v>10</v>
      </c>
      <c r="J51" s="9">
        <f>H51*I51</f>
        <v>100</v>
      </c>
    </row>
    <row r="52" spans="1:10" s="11" customFormat="1" ht="45" customHeight="1" x14ac:dyDescent="0.3">
      <c r="A52" s="4">
        <v>238155</v>
      </c>
      <c r="B52" s="2" t="s">
        <v>80</v>
      </c>
      <c r="C52" s="2" t="s">
        <v>321</v>
      </c>
      <c r="D52" s="4" t="s">
        <v>14</v>
      </c>
      <c r="E52" s="4" t="s">
        <v>23</v>
      </c>
      <c r="F52" s="4" t="s">
        <v>9</v>
      </c>
      <c r="G52" s="4" t="s">
        <v>320</v>
      </c>
      <c r="H52" s="9">
        <v>9</v>
      </c>
      <c r="I52" s="4">
        <v>10</v>
      </c>
      <c r="J52" s="9">
        <f t="shared" si="0"/>
        <v>90</v>
      </c>
    </row>
    <row r="53" spans="1:10" s="11" customFormat="1" ht="45" customHeight="1" x14ac:dyDescent="0.3">
      <c r="A53" s="4">
        <v>226794</v>
      </c>
      <c r="B53" s="2" t="s">
        <v>81</v>
      </c>
      <c r="C53" s="2" t="s">
        <v>322</v>
      </c>
      <c r="D53" s="4" t="s">
        <v>14</v>
      </c>
      <c r="E53" s="4" t="s">
        <v>23</v>
      </c>
      <c r="F53" s="4" t="s">
        <v>9</v>
      </c>
      <c r="G53" s="4" t="s">
        <v>82</v>
      </c>
      <c r="H53" s="9">
        <v>14</v>
      </c>
      <c r="I53" s="4">
        <v>40</v>
      </c>
      <c r="J53" s="9">
        <f>H53*I53</f>
        <v>560</v>
      </c>
    </row>
    <row r="54" spans="1:10" s="11" customFormat="1" ht="45" customHeight="1" x14ac:dyDescent="0.3">
      <c r="A54" s="4">
        <v>253197</v>
      </c>
      <c r="B54" s="2" t="s">
        <v>83</v>
      </c>
      <c r="C54" s="2" t="s">
        <v>323</v>
      </c>
      <c r="D54" s="4" t="s">
        <v>31</v>
      </c>
      <c r="E54" s="4" t="s">
        <v>23</v>
      </c>
      <c r="F54" s="4" t="s">
        <v>9</v>
      </c>
      <c r="G54" s="4" t="s">
        <v>84</v>
      </c>
      <c r="H54" s="9">
        <v>15</v>
      </c>
      <c r="I54" s="4">
        <v>30</v>
      </c>
      <c r="J54" s="9">
        <f t="shared" si="0"/>
        <v>450</v>
      </c>
    </row>
    <row r="55" spans="1:10" s="11" customFormat="1" ht="45" customHeight="1" x14ac:dyDescent="0.3">
      <c r="A55" s="4">
        <v>470833</v>
      </c>
      <c r="B55" s="2" t="s">
        <v>86</v>
      </c>
      <c r="C55" s="2" t="s">
        <v>324</v>
      </c>
      <c r="D55" s="4" t="s">
        <v>14</v>
      </c>
      <c r="E55" s="4" t="s">
        <v>23</v>
      </c>
      <c r="F55" s="4" t="s">
        <v>9</v>
      </c>
      <c r="G55" s="4" t="s">
        <v>85</v>
      </c>
      <c r="H55" s="9">
        <v>24</v>
      </c>
      <c r="I55" s="4">
        <v>100</v>
      </c>
      <c r="J55" s="9">
        <f>H55*I55</f>
        <v>2400</v>
      </c>
    </row>
    <row r="56" spans="1:10" s="11" customFormat="1" ht="45" customHeight="1" x14ac:dyDescent="0.3">
      <c r="A56" s="4">
        <v>470829</v>
      </c>
      <c r="B56" s="2" t="s">
        <v>87</v>
      </c>
      <c r="C56" s="2" t="s">
        <v>327</v>
      </c>
      <c r="D56" s="4" t="s">
        <v>14</v>
      </c>
      <c r="E56" s="4" t="s">
        <v>23</v>
      </c>
      <c r="F56" s="4" t="s">
        <v>9</v>
      </c>
      <c r="G56" s="4" t="s">
        <v>88</v>
      </c>
      <c r="H56" s="9">
        <v>18</v>
      </c>
      <c r="I56" s="4">
        <v>50</v>
      </c>
      <c r="J56" s="9">
        <f t="shared" si="0"/>
        <v>900</v>
      </c>
    </row>
    <row r="57" spans="1:10" s="11" customFormat="1" ht="45" customHeight="1" x14ac:dyDescent="0.3">
      <c r="A57" s="4">
        <v>300413</v>
      </c>
      <c r="B57" s="2" t="s">
        <v>89</v>
      </c>
      <c r="C57" s="2" t="s">
        <v>328</v>
      </c>
      <c r="D57" s="4" t="s">
        <v>13</v>
      </c>
      <c r="E57" s="4" t="s">
        <v>24</v>
      </c>
      <c r="F57" s="4" t="s">
        <v>9</v>
      </c>
      <c r="G57" s="4" t="s">
        <v>90</v>
      </c>
      <c r="H57" s="9">
        <v>2</v>
      </c>
      <c r="I57" s="4">
        <v>200</v>
      </c>
      <c r="J57" s="9">
        <f t="shared" si="0"/>
        <v>400</v>
      </c>
    </row>
    <row r="58" spans="1:10" s="11" customFormat="1" ht="45" customHeight="1" x14ac:dyDescent="0.3">
      <c r="A58" s="4">
        <v>300413</v>
      </c>
      <c r="B58" s="2" t="s">
        <v>91</v>
      </c>
      <c r="C58" s="2" t="s">
        <v>328</v>
      </c>
      <c r="D58" s="4" t="s">
        <v>13</v>
      </c>
      <c r="E58" s="4" t="s">
        <v>23</v>
      </c>
      <c r="F58" s="4" t="s">
        <v>9</v>
      </c>
      <c r="G58" s="4" t="s">
        <v>92</v>
      </c>
      <c r="H58" s="9">
        <v>3.5</v>
      </c>
      <c r="I58" s="4">
        <v>40</v>
      </c>
      <c r="J58" s="9">
        <f t="shared" si="0"/>
        <v>140</v>
      </c>
    </row>
    <row r="59" spans="1:10" s="11" customFormat="1" ht="45" customHeight="1" x14ac:dyDescent="0.3">
      <c r="A59" s="4">
        <v>464759</v>
      </c>
      <c r="B59" s="2" t="s">
        <v>93</v>
      </c>
      <c r="C59" s="2" t="s">
        <v>329</v>
      </c>
      <c r="D59" s="4" t="s">
        <v>13</v>
      </c>
      <c r="E59" s="4" t="s">
        <v>23</v>
      </c>
      <c r="F59" s="4" t="s">
        <v>9</v>
      </c>
      <c r="G59" s="4" t="s">
        <v>92</v>
      </c>
      <c r="H59" s="9">
        <v>4.5</v>
      </c>
      <c r="I59" s="4">
        <v>40</v>
      </c>
      <c r="J59" s="9">
        <f t="shared" si="0"/>
        <v>180</v>
      </c>
    </row>
    <row r="60" spans="1:10" s="11" customFormat="1" ht="45" customHeight="1" x14ac:dyDescent="0.3">
      <c r="A60" s="4">
        <v>464754</v>
      </c>
      <c r="B60" s="2" t="s">
        <v>94</v>
      </c>
      <c r="C60" s="2" t="s">
        <v>330</v>
      </c>
      <c r="D60" s="4" t="s">
        <v>13</v>
      </c>
      <c r="E60" s="4" t="s">
        <v>23</v>
      </c>
      <c r="F60" s="4" t="s">
        <v>9</v>
      </c>
      <c r="G60" s="4" t="s">
        <v>92</v>
      </c>
      <c r="H60" s="9">
        <v>4.5999999999999996</v>
      </c>
      <c r="I60" s="4">
        <v>40</v>
      </c>
      <c r="J60" s="9">
        <f t="shared" ref="J60:J68" si="1">H60*I60</f>
        <v>184</v>
      </c>
    </row>
    <row r="61" spans="1:10" s="11" customFormat="1" ht="45" customHeight="1" x14ac:dyDescent="0.3">
      <c r="A61" s="4">
        <v>464751</v>
      </c>
      <c r="B61" s="2" t="s">
        <v>95</v>
      </c>
      <c r="C61" s="2" t="s">
        <v>331</v>
      </c>
      <c r="D61" s="4" t="s">
        <v>13</v>
      </c>
      <c r="E61" s="4" t="s">
        <v>23</v>
      </c>
      <c r="F61" s="4" t="s">
        <v>9</v>
      </c>
      <c r="G61" s="4" t="s">
        <v>92</v>
      </c>
      <c r="H61" s="9">
        <v>5.7</v>
      </c>
      <c r="I61" s="4">
        <v>40</v>
      </c>
      <c r="J61" s="9">
        <f t="shared" si="1"/>
        <v>228</v>
      </c>
    </row>
    <row r="62" spans="1:10" s="11" customFormat="1" ht="45" customHeight="1" x14ac:dyDescent="0.3">
      <c r="A62" s="4">
        <v>486400</v>
      </c>
      <c r="B62" s="2" t="s">
        <v>96</v>
      </c>
      <c r="C62" s="2" t="s">
        <v>332</v>
      </c>
      <c r="D62" s="4" t="s">
        <v>13</v>
      </c>
      <c r="E62" s="4" t="s">
        <v>23</v>
      </c>
      <c r="F62" s="4" t="s">
        <v>9</v>
      </c>
      <c r="G62" s="4" t="s">
        <v>92</v>
      </c>
      <c r="H62" s="9">
        <v>4.8</v>
      </c>
      <c r="I62" s="4">
        <v>40</v>
      </c>
      <c r="J62" s="9">
        <f t="shared" si="1"/>
        <v>192</v>
      </c>
    </row>
    <row r="63" spans="1:10" s="11" customFormat="1" ht="45" customHeight="1" x14ac:dyDescent="0.3">
      <c r="A63" s="4">
        <v>406214</v>
      </c>
      <c r="B63" s="2" t="s">
        <v>97</v>
      </c>
      <c r="C63" s="2" t="s">
        <v>335</v>
      </c>
      <c r="D63" s="4" t="s">
        <v>14</v>
      </c>
      <c r="E63" s="4" t="s">
        <v>23</v>
      </c>
      <c r="F63" s="4" t="s">
        <v>9</v>
      </c>
      <c r="G63" s="4" t="s">
        <v>18</v>
      </c>
      <c r="H63" s="9">
        <v>11</v>
      </c>
      <c r="I63" s="4">
        <v>15</v>
      </c>
      <c r="J63" s="9">
        <f t="shared" si="1"/>
        <v>165</v>
      </c>
    </row>
    <row r="64" spans="1:10" s="11" customFormat="1" ht="45" customHeight="1" x14ac:dyDescent="0.3">
      <c r="A64" s="4">
        <v>421697</v>
      </c>
      <c r="B64" s="2" t="s">
        <v>98</v>
      </c>
      <c r="C64" s="2" t="s">
        <v>334</v>
      </c>
      <c r="D64" s="4" t="s">
        <v>14</v>
      </c>
      <c r="E64" s="4" t="s">
        <v>23</v>
      </c>
      <c r="F64" s="4" t="s">
        <v>9</v>
      </c>
      <c r="G64" s="4" t="s">
        <v>18</v>
      </c>
      <c r="H64" s="9">
        <v>14.7</v>
      </c>
      <c r="I64" s="4">
        <v>5</v>
      </c>
      <c r="J64" s="9">
        <f t="shared" si="1"/>
        <v>73.5</v>
      </c>
    </row>
    <row r="65" spans="1:10" s="11" customFormat="1" ht="45" customHeight="1" x14ac:dyDescent="0.3">
      <c r="A65" s="4">
        <v>344460</v>
      </c>
      <c r="B65" s="2" t="s">
        <v>99</v>
      </c>
      <c r="C65" s="2" t="s">
        <v>333</v>
      </c>
      <c r="D65" s="4" t="s">
        <v>14</v>
      </c>
      <c r="E65" s="4" t="s">
        <v>23</v>
      </c>
      <c r="F65" s="4" t="s">
        <v>9</v>
      </c>
      <c r="G65" s="4" t="s">
        <v>18</v>
      </c>
      <c r="H65" s="9">
        <v>26</v>
      </c>
      <c r="I65" s="4">
        <v>5</v>
      </c>
      <c r="J65" s="9">
        <f t="shared" si="1"/>
        <v>130</v>
      </c>
    </row>
    <row r="66" spans="1:10" s="11" customFormat="1" ht="45" customHeight="1" x14ac:dyDescent="0.3">
      <c r="A66" s="4">
        <v>278323</v>
      </c>
      <c r="B66" s="2" t="s">
        <v>100</v>
      </c>
      <c r="C66" s="2" t="s">
        <v>336</v>
      </c>
      <c r="D66" s="4" t="s">
        <v>14</v>
      </c>
      <c r="E66" s="4" t="s">
        <v>23</v>
      </c>
      <c r="F66" s="4" t="s">
        <v>9</v>
      </c>
      <c r="G66" s="4" t="s">
        <v>18</v>
      </c>
      <c r="H66" s="9">
        <v>5.5</v>
      </c>
      <c r="I66" s="4">
        <v>10</v>
      </c>
      <c r="J66" s="9">
        <f t="shared" si="1"/>
        <v>55</v>
      </c>
    </row>
    <row r="67" spans="1:10" s="11" customFormat="1" ht="45" customHeight="1" x14ac:dyDescent="0.3">
      <c r="A67" s="4">
        <v>226823</v>
      </c>
      <c r="B67" s="2" t="s">
        <v>101</v>
      </c>
      <c r="C67" s="2" t="s">
        <v>337</v>
      </c>
      <c r="D67" s="4" t="s">
        <v>14</v>
      </c>
      <c r="E67" s="4" t="s">
        <v>23</v>
      </c>
      <c r="F67" s="4" t="s">
        <v>9</v>
      </c>
      <c r="G67" s="4" t="s">
        <v>18</v>
      </c>
      <c r="H67" s="9">
        <v>23</v>
      </c>
      <c r="I67" s="4">
        <v>5</v>
      </c>
      <c r="J67" s="9">
        <f t="shared" si="1"/>
        <v>115</v>
      </c>
    </row>
    <row r="68" spans="1:10" s="11" customFormat="1" ht="45" customHeight="1" x14ac:dyDescent="0.3">
      <c r="A68" s="4">
        <v>338696</v>
      </c>
      <c r="B68" s="2" t="s">
        <v>102</v>
      </c>
      <c r="C68" s="2" t="s">
        <v>338</v>
      </c>
      <c r="D68" s="4" t="s">
        <v>14</v>
      </c>
      <c r="E68" s="4" t="s">
        <v>23</v>
      </c>
      <c r="F68" s="4" t="s">
        <v>9</v>
      </c>
      <c r="G68" s="4" t="s">
        <v>18</v>
      </c>
      <c r="H68" s="9">
        <v>7</v>
      </c>
      <c r="I68" s="4">
        <v>10</v>
      </c>
      <c r="J68" s="9">
        <f t="shared" si="1"/>
        <v>70</v>
      </c>
    </row>
    <row r="69" spans="1:10" s="11" customFormat="1" ht="45" customHeight="1" x14ac:dyDescent="0.3">
      <c r="A69" s="4">
        <v>312303</v>
      </c>
      <c r="B69" s="2" t="s">
        <v>103</v>
      </c>
      <c r="C69" s="2" t="s">
        <v>339</v>
      </c>
      <c r="D69" s="4" t="s">
        <v>31</v>
      </c>
      <c r="E69" s="4" t="s">
        <v>23</v>
      </c>
      <c r="F69" s="4" t="s">
        <v>9</v>
      </c>
      <c r="G69" s="4" t="s">
        <v>18</v>
      </c>
      <c r="H69" s="9">
        <v>6.2</v>
      </c>
      <c r="I69" s="4">
        <v>5</v>
      </c>
      <c r="J69" s="9">
        <f>H69*I69</f>
        <v>31</v>
      </c>
    </row>
    <row r="70" spans="1:10" s="11" customFormat="1" ht="45" customHeight="1" x14ac:dyDescent="0.3">
      <c r="A70" s="4">
        <v>403973</v>
      </c>
      <c r="B70" s="2" t="s">
        <v>104</v>
      </c>
      <c r="C70" s="2" t="s">
        <v>340</v>
      </c>
      <c r="D70" s="4" t="s">
        <v>31</v>
      </c>
      <c r="E70" s="4" t="s">
        <v>23</v>
      </c>
      <c r="F70" s="4" t="s">
        <v>9</v>
      </c>
      <c r="G70" s="4" t="s">
        <v>18</v>
      </c>
      <c r="H70" s="9">
        <v>24.5</v>
      </c>
      <c r="I70" s="4">
        <v>5</v>
      </c>
      <c r="J70" s="9">
        <f>H70*I70</f>
        <v>122.5</v>
      </c>
    </row>
    <row r="71" spans="1:10" s="11" customFormat="1" ht="45" customHeight="1" x14ac:dyDescent="0.3">
      <c r="A71" s="4">
        <v>351157</v>
      </c>
      <c r="B71" s="2" t="s">
        <v>105</v>
      </c>
      <c r="C71" s="2" t="s">
        <v>341</v>
      </c>
      <c r="D71" s="4" t="s">
        <v>14</v>
      </c>
      <c r="E71" s="4" t="s">
        <v>23</v>
      </c>
      <c r="F71" s="4" t="s">
        <v>9</v>
      </c>
      <c r="G71" s="4" t="s">
        <v>106</v>
      </c>
      <c r="H71" s="9">
        <v>7.9</v>
      </c>
      <c r="I71" s="4">
        <v>30</v>
      </c>
      <c r="J71" s="9">
        <f>H71*I71</f>
        <v>237</v>
      </c>
    </row>
    <row r="72" spans="1:10" s="11" customFormat="1" ht="45" customHeight="1" x14ac:dyDescent="0.3">
      <c r="A72" s="4">
        <v>472191</v>
      </c>
      <c r="B72" s="2" t="s">
        <v>342</v>
      </c>
      <c r="C72" s="2" t="s">
        <v>343</v>
      </c>
      <c r="D72" s="4" t="s">
        <v>14</v>
      </c>
      <c r="E72" s="4" t="s">
        <v>23</v>
      </c>
      <c r="F72" s="4" t="s">
        <v>9</v>
      </c>
      <c r="G72" s="4" t="s">
        <v>106</v>
      </c>
      <c r="H72" s="9">
        <v>60</v>
      </c>
      <c r="I72" s="4">
        <v>6</v>
      </c>
      <c r="J72" s="9">
        <f>H72*I72</f>
        <v>360</v>
      </c>
    </row>
    <row r="73" spans="1:10" s="11" customFormat="1" ht="45" customHeight="1" x14ac:dyDescent="0.3">
      <c r="A73" s="4">
        <v>279329</v>
      </c>
      <c r="B73" s="2" t="s">
        <v>107</v>
      </c>
      <c r="C73" s="2" t="s">
        <v>344</v>
      </c>
      <c r="D73" s="4" t="s">
        <v>31</v>
      </c>
      <c r="E73" s="4" t="s">
        <v>23</v>
      </c>
      <c r="F73" s="4" t="s">
        <v>9</v>
      </c>
      <c r="G73" s="4" t="s">
        <v>108</v>
      </c>
      <c r="H73" s="9">
        <v>3</v>
      </c>
      <c r="I73" s="4">
        <v>10</v>
      </c>
      <c r="J73" s="9">
        <f>H73*I73</f>
        <v>30</v>
      </c>
    </row>
    <row r="74" spans="1:10" s="11" customFormat="1" ht="45" customHeight="1" x14ac:dyDescent="0.3">
      <c r="A74" s="4">
        <v>428622</v>
      </c>
      <c r="B74" s="2" t="s">
        <v>109</v>
      </c>
      <c r="C74" s="2" t="s">
        <v>345</v>
      </c>
      <c r="D74" s="4" t="s">
        <v>31</v>
      </c>
      <c r="E74" s="4" t="s">
        <v>23</v>
      </c>
      <c r="F74" s="4" t="s">
        <v>9</v>
      </c>
      <c r="G74" s="4" t="s">
        <v>110</v>
      </c>
      <c r="H74" s="9">
        <v>8</v>
      </c>
      <c r="I74" s="4">
        <v>5</v>
      </c>
      <c r="J74" s="9">
        <f t="shared" ref="J74:J90" si="2">H74*I74</f>
        <v>40</v>
      </c>
    </row>
    <row r="75" spans="1:10" s="11" customFormat="1" ht="45" customHeight="1" x14ac:dyDescent="0.3">
      <c r="A75" s="4">
        <v>319617</v>
      </c>
      <c r="B75" s="2" t="s">
        <v>111</v>
      </c>
      <c r="C75" s="2" t="s">
        <v>347</v>
      </c>
      <c r="D75" s="4" t="s">
        <v>31</v>
      </c>
      <c r="E75" s="4" t="s">
        <v>23</v>
      </c>
      <c r="F75" s="4" t="s">
        <v>9</v>
      </c>
      <c r="G75" s="4" t="s">
        <v>18</v>
      </c>
      <c r="H75" s="9">
        <v>10</v>
      </c>
      <c r="I75" s="4">
        <v>10</v>
      </c>
      <c r="J75" s="9">
        <f t="shared" si="2"/>
        <v>100</v>
      </c>
    </row>
    <row r="76" spans="1:10" s="11" customFormat="1" ht="45" customHeight="1" x14ac:dyDescent="0.3">
      <c r="A76" s="4">
        <v>418927</v>
      </c>
      <c r="B76" s="2" t="s">
        <v>112</v>
      </c>
      <c r="C76" s="2" t="s">
        <v>346</v>
      </c>
      <c r="D76" s="4" t="s">
        <v>31</v>
      </c>
      <c r="E76" s="4" t="s">
        <v>23</v>
      </c>
      <c r="F76" s="4" t="s">
        <v>9</v>
      </c>
      <c r="G76" s="4" t="s">
        <v>18</v>
      </c>
      <c r="H76" s="9">
        <v>72</v>
      </c>
      <c r="I76" s="4">
        <v>5</v>
      </c>
      <c r="J76" s="9">
        <f t="shared" si="2"/>
        <v>360</v>
      </c>
    </row>
    <row r="77" spans="1:10" s="11" customFormat="1" ht="45" customHeight="1" x14ac:dyDescent="0.3">
      <c r="A77" s="4">
        <v>433338</v>
      </c>
      <c r="B77" s="2" t="s">
        <v>113</v>
      </c>
      <c r="C77" s="2" t="s">
        <v>348</v>
      </c>
      <c r="D77" s="4" t="s">
        <v>31</v>
      </c>
      <c r="E77" s="4" t="s">
        <v>23</v>
      </c>
      <c r="F77" s="4" t="s">
        <v>9</v>
      </c>
      <c r="G77" s="4" t="s">
        <v>18</v>
      </c>
      <c r="H77" s="9">
        <v>4</v>
      </c>
      <c r="I77" s="4">
        <v>100</v>
      </c>
      <c r="J77" s="9">
        <f t="shared" si="2"/>
        <v>400</v>
      </c>
    </row>
    <row r="78" spans="1:10" s="11" customFormat="1" ht="45" customHeight="1" x14ac:dyDescent="0.3">
      <c r="A78" s="4">
        <v>334033</v>
      </c>
      <c r="B78" s="2" t="s">
        <v>114</v>
      </c>
      <c r="C78" s="2" t="s">
        <v>115</v>
      </c>
      <c r="D78" s="4" t="s">
        <v>31</v>
      </c>
      <c r="E78" s="4" t="s">
        <v>23</v>
      </c>
      <c r="F78" s="4" t="s">
        <v>9</v>
      </c>
      <c r="G78" s="4" t="s">
        <v>18</v>
      </c>
      <c r="H78" s="9">
        <v>100</v>
      </c>
      <c r="I78" s="4">
        <v>8</v>
      </c>
      <c r="J78" s="9">
        <f t="shared" si="2"/>
        <v>800</v>
      </c>
    </row>
    <row r="79" spans="1:10" s="11" customFormat="1" ht="45" customHeight="1" x14ac:dyDescent="0.3">
      <c r="A79" s="4">
        <v>389414</v>
      </c>
      <c r="B79" s="2" t="s">
        <v>116</v>
      </c>
      <c r="C79" s="2" t="s">
        <v>349</v>
      </c>
      <c r="D79" s="4" t="s">
        <v>31</v>
      </c>
      <c r="E79" s="4" t="s">
        <v>23</v>
      </c>
      <c r="F79" s="4" t="s">
        <v>9</v>
      </c>
      <c r="G79" s="4" t="s">
        <v>18</v>
      </c>
      <c r="H79" s="9">
        <v>50</v>
      </c>
      <c r="I79" s="4">
        <v>6</v>
      </c>
      <c r="J79" s="9">
        <f t="shared" si="2"/>
        <v>300</v>
      </c>
    </row>
    <row r="80" spans="1:10" s="11" customFormat="1" ht="45" customHeight="1" x14ac:dyDescent="0.3">
      <c r="A80" s="4">
        <v>466177</v>
      </c>
      <c r="B80" s="2" t="s">
        <v>117</v>
      </c>
      <c r="C80" s="2" t="s">
        <v>350</v>
      </c>
      <c r="D80" s="4" t="s">
        <v>31</v>
      </c>
      <c r="E80" s="4" t="s">
        <v>23</v>
      </c>
      <c r="F80" s="4" t="s">
        <v>9</v>
      </c>
      <c r="G80" s="4" t="s">
        <v>18</v>
      </c>
      <c r="H80" s="9">
        <v>35</v>
      </c>
      <c r="I80" s="4">
        <v>4</v>
      </c>
      <c r="J80" s="9">
        <f t="shared" si="2"/>
        <v>140</v>
      </c>
    </row>
    <row r="81" spans="1:10" s="11" customFormat="1" ht="45" customHeight="1" x14ac:dyDescent="0.3">
      <c r="A81" s="4">
        <v>229970</v>
      </c>
      <c r="B81" s="2" t="s">
        <v>118</v>
      </c>
      <c r="C81" s="2" t="s">
        <v>351</v>
      </c>
      <c r="D81" s="4" t="s">
        <v>14</v>
      </c>
      <c r="E81" s="4" t="s">
        <v>23</v>
      </c>
      <c r="F81" s="4" t="s">
        <v>9</v>
      </c>
      <c r="G81" s="4" t="s">
        <v>18</v>
      </c>
      <c r="H81" s="9">
        <v>3</v>
      </c>
      <c r="I81" s="4">
        <v>72</v>
      </c>
      <c r="J81" s="9">
        <f t="shared" si="2"/>
        <v>216</v>
      </c>
    </row>
    <row r="82" spans="1:10" s="11" customFormat="1" ht="45" customHeight="1" x14ac:dyDescent="0.3">
      <c r="A82" s="4">
        <v>431796</v>
      </c>
      <c r="B82" s="2" t="s">
        <v>119</v>
      </c>
      <c r="C82" s="2" t="s">
        <v>352</v>
      </c>
      <c r="D82" s="4" t="s">
        <v>31</v>
      </c>
      <c r="E82" s="4" t="s">
        <v>23</v>
      </c>
      <c r="F82" s="4" t="s">
        <v>9</v>
      </c>
      <c r="G82" s="4" t="s">
        <v>18</v>
      </c>
      <c r="H82" s="9">
        <v>10</v>
      </c>
      <c r="I82" s="4">
        <v>30</v>
      </c>
      <c r="J82" s="9">
        <f t="shared" si="2"/>
        <v>300</v>
      </c>
    </row>
    <row r="83" spans="1:10" s="11" customFormat="1" ht="45" customHeight="1" x14ac:dyDescent="0.3">
      <c r="A83" s="4">
        <v>615062</v>
      </c>
      <c r="B83" s="2" t="s">
        <v>120</v>
      </c>
      <c r="C83" s="2" t="s">
        <v>353</v>
      </c>
      <c r="D83" s="4" t="s">
        <v>31</v>
      </c>
      <c r="E83" s="4" t="s">
        <v>58</v>
      </c>
      <c r="F83" s="4" t="s">
        <v>9</v>
      </c>
      <c r="G83" s="4" t="s">
        <v>18</v>
      </c>
      <c r="H83" s="9">
        <v>22</v>
      </c>
      <c r="I83" s="4">
        <v>72</v>
      </c>
      <c r="J83" s="9">
        <f t="shared" si="2"/>
        <v>1584</v>
      </c>
    </row>
    <row r="84" spans="1:10" s="11" customFormat="1" ht="45" customHeight="1" x14ac:dyDescent="0.3">
      <c r="A84" s="4">
        <v>229341</v>
      </c>
      <c r="B84" s="2" t="s">
        <v>121</v>
      </c>
      <c r="C84" s="2" t="s">
        <v>354</v>
      </c>
      <c r="D84" s="4" t="s">
        <v>31</v>
      </c>
      <c r="E84" s="4" t="s">
        <v>23</v>
      </c>
      <c r="F84" s="4" t="s">
        <v>9</v>
      </c>
      <c r="G84" s="4" t="s">
        <v>50</v>
      </c>
      <c r="H84" s="9">
        <v>15</v>
      </c>
      <c r="I84" s="4">
        <v>8</v>
      </c>
      <c r="J84" s="9">
        <f t="shared" si="2"/>
        <v>120</v>
      </c>
    </row>
    <row r="85" spans="1:10" s="11" customFormat="1" ht="45" customHeight="1" x14ac:dyDescent="0.3">
      <c r="A85" s="4">
        <v>304421</v>
      </c>
      <c r="B85" s="2" t="s">
        <v>122</v>
      </c>
      <c r="C85" s="2" t="s">
        <v>355</v>
      </c>
      <c r="D85" s="4" t="s">
        <v>13</v>
      </c>
      <c r="E85" s="4" t="s">
        <v>24</v>
      </c>
      <c r="F85" s="4" t="s">
        <v>9</v>
      </c>
      <c r="G85" s="4" t="s">
        <v>123</v>
      </c>
      <c r="H85" s="9">
        <v>1.3</v>
      </c>
      <c r="I85" s="4">
        <v>200</v>
      </c>
      <c r="J85" s="9">
        <f t="shared" si="2"/>
        <v>260</v>
      </c>
    </row>
    <row r="86" spans="1:10" s="11" customFormat="1" ht="45" customHeight="1" x14ac:dyDescent="0.3">
      <c r="A86" s="4">
        <v>466411</v>
      </c>
      <c r="B86" s="2" t="s">
        <v>124</v>
      </c>
      <c r="C86" s="2" t="s">
        <v>356</v>
      </c>
      <c r="D86" s="4" t="s">
        <v>13</v>
      </c>
      <c r="E86" s="4" t="s">
        <v>24</v>
      </c>
      <c r="F86" s="4" t="s">
        <v>9</v>
      </c>
      <c r="G86" s="4" t="s">
        <v>123</v>
      </c>
      <c r="H86" s="9">
        <v>1.9</v>
      </c>
      <c r="I86" s="4">
        <v>200</v>
      </c>
      <c r="J86" s="9">
        <f t="shared" si="2"/>
        <v>380</v>
      </c>
    </row>
    <row r="87" spans="1:10" s="11" customFormat="1" ht="45" customHeight="1" x14ac:dyDescent="0.3">
      <c r="A87" s="4">
        <v>323480</v>
      </c>
      <c r="B87" s="2" t="s">
        <v>125</v>
      </c>
      <c r="C87" s="2" t="s">
        <v>357</v>
      </c>
      <c r="D87" s="4" t="s">
        <v>13</v>
      </c>
      <c r="E87" s="4" t="s">
        <v>23</v>
      </c>
      <c r="F87" s="4" t="s">
        <v>9</v>
      </c>
      <c r="G87" s="4" t="s">
        <v>126</v>
      </c>
      <c r="H87" s="9">
        <v>9</v>
      </c>
      <c r="I87" s="4">
        <v>300</v>
      </c>
      <c r="J87" s="9">
        <f t="shared" si="2"/>
        <v>2700</v>
      </c>
    </row>
    <row r="88" spans="1:10" s="11" customFormat="1" ht="45" customHeight="1" x14ac:dyDescent="0.3">
      <c r="A88" s="4">
        <v>217096</v>
      </c>
      <c r="B88" s="2" t="s">
        <v>127</v>
      </c>
      <c r="C88" s="2" t="s">
        <v>358</v>
      </c>
      <c r="D88" s="4" t="s">
        <v>14</v>
      </c>
      <c r="E88" s="4" t="s">
        <v>23</v>
      </c>
      <c r="F88" s="4" t="s">
        <v>9</v>
      </c>
      <c r="G88" s="4" t="s">
        <v>128</v>
      </c>
      <c r="H88" s="9">
        <v>3</v>
      </c>
      <c r="I88" s="4">
        <v>50</v>
      </c>
      <c r="J88" s="9">
        <f t="shared" si="2"/>
        <v>150</v>
      </c>
    </row>
    <row r="89" spans="1:10" s="11" customFormat="1" ht="45" customHeight="1" x14ac:dyDescent="0.3">
      <c r="A89" s="4">
        <v>323185</v>
      </c>
      <c r="B89" s="2" t="s">
        <v>129</v>
      </c>
      <c r="C89" s="2" t="s">
        <v>359</v>
      </c>
      <c r="D89" s="4" t="s">
        <v>31</v>
      </c>
      <c r="E89" s="4" t="s">
        <v>23</v>
      </c>
      <c r="F89" s="4" t="s">
        <v>9</v>
      </c>
      <c r="G89" s="4" t="s">
        <v>18</v>
      </c>
      <c r="H89" s="9">
        <v>15</v>
      </c>
      <c r="I89" s="4">
        <v>10</v>
      </c>
      <c r="J89" s="9">
        <f t="shared" si="2"/>
        <v>150</v>
      </c>
    </row>
    <row r="90" spans="1:10" s="11" customFormat="1" ht="45" customHeight="1" x14ac:dyDescent="0.3">
      <c r="A90" s="4">
        <v>266199</v>
      </c>
      <c r="B90" s="2" t="s">
        <v>130</v>
      </c>
      <c r="C90" s="2" t="s">
        <v>360</v>
      </c>
      <c r="D90" s="4" t="s">
        <v>13</v>
      </c>
      <c r="E90" s="4" t="s">
        <v>24</v>
      </c>
      <c r="F90" s="4" t="s">
        <v>9</v>
      </c>
      <c r="G90" s="4" t="s">
        <v>133</v>
      </c>
      <c r="H90" s="9">
        <v>2</v>
      </c>
      <c r="I90" s="4">
        <v>100</v>
      </c>
      <c r="J90" s="9">
        <f t="shared" si="2"/>
        <v>200</v>
      </c>
    </row>
    <row r="91" spans="1:10" s="11" customFormat="1" ht="45" customHeight="1" x14ac:dyDescent="0.3">
      <c r="A91" s="4">
        <v>266198</v>
      </c>
      <c r="B91" s="2" t="s">
        <v>131</v>
      </c>
      <c r="C91" s="2" t="s">
        <v>361</v>
      </c>
      <c r="D91" s="4" t="s">
        <v>13</v>
      </c>
      <c r="E91" s="4" t="s">
        <v>24</v>
      </c>
      <c r="F91" s="4" t="s">
        <v>9</v>
      </c>
      <c r="G91" s="4" t="s">
        <v>133</v>
      </c>
      <c r="H91" s="9">
        <v>2</v>
      </c>
      <c r="I91" s="4">
        <v>100</v>
      </c>
      <c r="J91" s="9">
        <f>H91*I91</f>
        <v>200</v>
      </c>
    </row>
    <row r="92" spans="1:10" s="11" customFormat="1" ht="45" customHeight="1" x14ac:dyDescent="0.3">
      <c r="A92" s="4">
        <v>266200</v>
      </c>
      <c r="B92" s="2" t="s">
        <v>132</v>
      </c>
      <c r="C92" s="2" t="s">
        <v>362</v>
      </c>
      <c r="D92" s="4" t="s">
        <v>13</v>
      </c>
      <c r="E92" s="4" t="s">
        <v>24</v>
      </c>
      <c r="F92" s="4" t="s">
        <v>9</v>
      </c>
      <c r="G92" s="4" t="s">
        <v>133</v>
      </c>
      <c r="H92" s="9">
        <v>2</v>
      </c>
      <c r="I92" s="4">
        <v>100</v>
      </c>
      <c r="J92" s="9">
        <f>H92*I92</f>
        <v>200</v>
      </c>
    </row>
    <row r="93" spans="1:10" x14ac:dyDescent="0.3">
      <c r="A93" s="86" t="s">
        <v>8</v>
      </c>
      <c r="B93" s="87"/>
      <c r="C93" s="87"/>
      <c r="D93" s="87"/>
      <c r="E93" s="87"/>
      <c r="F93" s="87"/>
      <c r="G93" s="88"/>
      <c r="H93" s="10">
        <f>SUM(H3:H92)</f>
        <v>1137.1499999999999</v>
      </c>
      <c r="I93" s="1">
        <f>SUM(I3:I92)</f>
        <v>10966</v>
      </c>
      <c r="J93" s="10">
        <f>SUM(J3:J92)</f>
        <v>64830.7</v>
      </c>
    </row>
    <row r="95" spans="1:10" x14ac:dyDescent="0.3">
      <c r="B95" s="46" t="s">
        <v>746</v>
      </c>
      <c r="C95" s="47">
        <v>24</v>
      </c>
      <c r="H95" s="16"/>
    </row>
  </sheetData>
  <autoFilter ref="A2:J93"/>
  <mergeCells count="2">
    <mergeCell ref="A93:G93"/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topLeftCell="B1" workbookViewId="0">
      <pane ySplit="2" topLeftCell="A3" activePane="bottomLeft" state="frozen"/>
      <selection pane="bottomLeft" activeCell="H3" sqref="H3"/>
    </sheetView>
  </sheetViews>
  <sheetFormatPr defaultRowHeight="14.4" x14ac:dyDescent="0.3"/>
  <cols>
    <col min="1" max="1" width="9.109375" customWidth="1"/>
    <col min="2" max="2" width="30.109375" customWidth="1"/>
    <col min="3" max="3" width="80" customWidth="1"/>
    <col min="4" max="4" width="15.44140625" style="8" customWidth="1"/>
    <col min="5" max="5" width="12.6640625" style="8" customWidth="1"/>
    <col min="6" max="6" width="19.44140625" style="8" customWidth="1"/>
    <col min="7" max="7" width="13.109375" style="8" customWidth="1"/>
    <col min="8" max="8" width="14" style="8" customWidth="1"/>
    <col min="9" max="9" width="17.109375" style="8" customWidth="1"/>
  </cols>
  <sheetData>
    <row r="1" spans="1:9" ht="27" customHeight="1" x14ac:dyDescent="0.3">
      <c r="A1" s="89" t="s">
        <v>445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1" t="s">
        <v>0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50.1" customHeight="1" x14ac:dyDescent="0.3">
      <c r="A3" s="4">
        <v>296895</v>
      </c>
      <c r="B3" s="3" t="s">
        <v>466</v>
      </c>
      <c r="C3" s="2" t="s">
        <v>467</v>
      </c>
      <c r="D3" s="4" t="s">
        <v>23</v>
      </c>
      <c r="E3" s="4" t="s">
        <v>9</v>
      </c>
      <c r="F3" s="4" t="s">
        <v>18</v>
      </c>
      <c r="G3" s="9">
        <v>1843.7</v>
      </c>
      <c r="H3" s="12">
        <v>2</v>
      </c>
      <c r="I3" s="9">
        <f>G3*H3</f>
        <v>3687.4</v>
      </c>
    </row>
    <row r="4" spans="1:9" x14ac:dyDescent="0.3">
      <c r="A4" s="86" t="s">
        <v>8</v>
      </c>
      <c r="B4" s="87"/>
      <c r="C4" s="87"/>
      <c r="D4" s="87"/>
      <c r="E4" s="87"/>
      <c r="F4" s="88"/>
      <c r="G4" s="10">
        <f>SUM(G3:G3)</f>
        <v>1843.7</v>
      </c>
      <c r="H4" s="1">
        <f>SUM(H3:H3)</f>
        <v>2</v>
      </c>
      <c r="I4" s="10">
        <f>SUM(I3:I3)</f>
        <v>3687.4</v>
      </c>
    </row>
    <row r="6" spans="1:9" x14ac:dyDescent="0.3">
      <c r="B6" s="46" t="s">
        <v>746</v>
      </c>
      <c r="C6" s="47">
        <v>38</v>
      </c>
    </row>
  </sheetData>
  <mergeCells count="2">
    <mergeCell ref="A1:I1"/>
    <mergeCell ref="A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topLeftCell="B1" workbookViewId="0">
      <pane ySplit="2" topLeftCell="A3" activePane="bottomLeft" state="frozen"/>
      <selection pane="bottomLeft" activeCell="C13" sqref="C13"/>
    </sheetView>
  </sheetViews>
  <sheetFormatPr defaultRowHeight="14.4" x14ac:dyDescent="0.3"/>
  <cols>
    <col min="1" max="1" width="9.109375" customWidth="1"/>
    <col min="2" max="2" width="30.109375" customWidth="1"/>
    <col min="3" max="3" width="80" customWidth="1"/>
    <col min="4" max="4" width="15.44140625" style="8" customWidth="1"/>
    <col min="5" max="5" width="12.6640625" style="8" customWidth="1"/>
    <col min="6" max="6" width="19.44140625" style="8" customWidth="1"/>
    <col min="7" max="7" width="13.109375" style="8" customWidth="1"/>
    <col min="8" max="8" width="14" style="8" customWidth="1"/>
    <col min="9" max="9" width="17.109375" style="8" customWidth="1"/>
  </cols>
  <sheetData>
    <row r="1" spans="1:9" ht="27" customHeight="1" x14ac:dyDescent="0.3">
      <c r="A1" s="89" t="s">
        <v>735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1" t="s">
        <v>0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60" customHeight="1" x14ac:dyDescent="0.3">
      <c r="A3" s="4">
        <v>335922</v>
      </c>
      <c r="B3" s="3" t="s">
        <v>734</v>
      </c>
      <c r="C3" s="2" t="s">
        <v>733</v>
      </c>
      <c r="D3" s="4" t="s">
        <v>23</v>
      </c>
      <c r="E3" s="4" t="s">
        <v>9</v>
      </c>
      <c r="F3" s="4" t="s">
        <v>18</v>
      </c>
      <c r="G3" s="9">
        <v>500</v>
      </c>
      <c r="H3" s="4">
        <v>5</v>
      </c>
      <c r="I3" s="9">
        <f>G3*H3</f>
        <v>2500</v>
      </c>
    </row>
    <row r="4" spans="1:9" x14ac:dyDescent="0.3">
      <c r="A4" s="86" t="s">
        <v>8</v>
      </c>
      <c r="B4" s="87"/>
      <c r="C4" s="87"/>
      <c r="D4" s="87"/>
      <c r="E4" s="87"/>
      <c r="F4" s="88"/>
      <c r="G4" s="10">
        <f>SUM(G3:G3)</f>
        <v>500</v>
      </c>
      <c r="H4" s="1">
        <f>SUM(H3:H3)</f>
        <v>5</v>
      </c>
      <c r="I4" s="10">
        <f>SUM(I3:I3)</f>
        <v>2500</v>
      </c>
    </row>
    <row r="6" spans="1:9" x14ac:dyDescent="0.3">
      <c r="B6" s="46" t="s">
        <v>746</v>
      </c>
      <c r="C6" s="47">
        <v>38</v>
      </c>
    </row>
  </sheetData>
  <mergeCells count="2">
    <mergeCell ref="A1:I1"/>
    <mergeCell ref="A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pane ySplit="2" topLeftCell="A3" activePane="bottomLeft" state="frozen"/>
      <selection pane="bottomLeft" activeCell="C11" sqref="C11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427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25518</v>
      </c>
      <c r="B3" s="3" t="s">
        <v>429</v>
      </c>
      <c r="C3" s="2" t="s">
        <v>431</v>
      </c>
      <c r="D3" s="4" t="s">
        <v>23</v>
      </c>
      <c r="E3" s="4" t="s">
        <v>426</v>
      </c>
      <c r="F3" s="9">
        <v>2600</v>
      </c>
      <c r="G3" s="4">
        <v>12</v>
      </c>
      <c r="H3" s="9">
        <f>F3*G3</f>
        <v>31200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2600</v>
      </c>
      <c r="G4" s="1">
        <f>SUM(G3:G3)</f>
        <v>12</v>
      </c>
      <c r="H4" s="10">
        <f>SUM(H3:H3)</f>
        <v>31200</v>
      </c>
    </row>
    <row r="6" spans="1:8" x14ac:dyDescent="0.3">
      <c r="B6" s="46" t="s">
        <v>746</v>
      </c>
      <c r="C6" s="47">
        <v>43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E24" sqref="E24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568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69.900000000000006" customHeight="1" x14ac:dyDescent="0.3">
      <c r="A3" s="4">
        <v>4014</v>
      </c>
      <c r="B3" s="19" t="s">
        <v>569</v>
      </c>
      <c r="C3" s="19" t="s">
        <v>570</v>
      </c>
      <c r="D3" s="4" t="s">
        <v>434</v>
      </c>
      <c r="E3" s="4" t="s">
        <v>426</v>
      </c>
      <c r="F3" s="9">
        <v>2500</v>
      </c>
      <c r="G3" s="4">
        <v>36</v>
      </c>
      <c r="H3" s="9">
        <f>F3*G3</f>
        <v>90000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2500</v>
      </c>
      <c r="G4" s="10">
        <f>SUM(G3:G3)</f>
        <v>36</v>
      </c>
      <c r="H4" s="10">
        <f>SUM(H3:H3)</f>
        <v>90000</v>
      </c>
    </row>
    <row r="6" spans="1:8" x14ac:dyDescent="0.3">
      <c r="B6" s="46" t="s">
        <v>746</v>
      </c>
      <c r="C6" s="47">
        <v>43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F3" sqref="F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428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25763</v>
      </c>
      <c r="B3" s="3" t="s">
        <v>424</v>
      </c>
      <c r="C3" s="2" t="s">
        <v>425</v>
      </c>
      <c r="D3" s="4" t="s">
        <v>23</v>
      </c>
      <c r="E3" s="4" t="s">
        <v>426</v>
      </c>
      <c r="F3" s="9">
        <v>2640</v>
      </c>
      <c r="G3" s="4">
        <v>12</v>
      </c>
      <c r="H3" s="9">
        <f>F3*G3</f>
        <v>31680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2640</v>
      </c>
      <c r="G4" s="1">
        <f>SUM(G3:G3)</f>
        <v>12</v>
      </c>
      <c r="H4" s="10">
        <f>SUM(H3:H3)</f>
        <v>31680</v>
      </c>
    </row>
    <row r="6" spans="1:8" x14ac:dyDescent="0.3">
      <c r="B6" s="46" t="s">
        <v>746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topLeftCell="B1" zoomScaleNormal="100" workbookViewId="0">
      <pane ySplit="2" topLeftCell="A3" activePane="bottomLeft" state="frozen"/>
      <selection pane="bottomLeft" activeCell="C5" sqref="C5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430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26107</v>
      </c>
      <c r="B3" s="2" t="s">
        <v>432</v>
      </c>
      <c r="C3" s="2" t="s">
        <v>433</v>
      </c>
      <c r="D3" s="4" t="s">
        <v>434</v>
      </c>
      <c r="E3" s="4" t="s">
        <v>426</v>
      </c>
      <c r="F3" s="9">
        <v>650</v>
      </c>
      <c r="G3" s="4">
        <v>12</v>
      </c>
      <c r="H3" s="9">
        <f t="shared" ref="H3:H8" si="0">F3*G3</f>
        <v>7800</v>
      </c>
    </row>
    <row r="4" spans="1:8" ht="50.1" customHeight="1" x14ac:dyDescent="0.3">
      <c r="A4" s="4">
        <v>26107</v>
      </c>
      <c r="B4" s="2" t="s">
        <v>432</v>
      </c>
      <c r="C4" s="2" t="s">
        <v>437</v>
      </c>
      <c r="D4" s="4" t="s">
        <v>438</v>
      </c>
      <c r="E4" s="4" t="s">
        <v>426</v>
      </c>
      <c r="F4" s="9">
        <v>670</v>
      </c>
      <c r="G4" s="4">
        <v>12</v>
      </c>
      <c r="H4" s="9">
        <f t="shared" si="0"/>
        <v>8040</v>
      </c>
    </row>
    <row r="5" spans="1:8" ht="78" customHeight="1" x14ac:dyDescent="0.3">
      <c r="A5" s="4">
        <v>26131</v>
      </c>
      <c r="B5" s="2" t="s">
        <v>439</v>
      </c>
      <c r="C5" s="2" t="s">
        <v>440</v>
      </c>
      <c r="D5" s="4" t="s">
        <v>23</v>
      </c>
      <c r="E5" s="4" t="s">
        <v>426</v>
      </c>
      <c r="F5" s="9">
        <v>32</v>
      </c>
      <c r="G5" s="4">
        <v>12</v>
      </c>
      <c r="H5" s="9">
        <f t="shared" si="0"/>
        <v>384</v>
      </c>
    </row>
    <row r="6" spans="1:8" ht="95.25" customHeight="1" x14ac:dyDescent="0.3">
      <c r="A6" s="4">
        <v>26140</v>
      </c>
      <c r="B6" s="2" t="s">
        <v>441</v>
      </c>
      <c r="C6" s="2" t="s">
        <v>442</v>
      </c>
      <c r="D6" s="4" t="s">
        <v>23</v>
      </c>
      <c r="E6" s="4" t="s">
        <v>426</v>
      </c>
      <c r="F6" s="9">
        <v>73</v>
      </c>
      <c r="G6" s="4">
        <v>12</v>
      </c>
      <c r="H6" s="9">
        <f t="shared" si="0"/>
        <v>876</v>
      </c>
    </row>
    <row r="7" spans="1:8" ht="60" customHeight="1" x14ac:dyDescent="0.3">
      <c r="A7" s="4">
        <v>26484</v>
      </c>
      <c r="B7" s="2" t="s">
        <v>435</v>
      </c>
      <c r="C7" s="2" t="s">
        <v>443</v>
      </c>
      <c r="D7" s="4" t="s">
        <v>434</v>
      </c>
      <c r="E7" s="4" t="s">
        <v>426</v>
      </c>
      <c r="F7" s="9">
        <v>1600</v>
      </c>
      <c r="G7" s="4">
        <v>12</v>
      </c>
      <c r="H7" s="9">
        <f t="shared" si="0"/>
        <v>19200</v>
      </c>
    </row>
    <row r="8" spans="1:8" ht="60" customHeight="1" x14ac:dyDescent="0.3">
      <c r="A8" s="4">
        <v>26484</v>
      </c>
      <c r="B8" s="2" t="s">
        <v>435</v>
      </c>
      <c r="C8" s="2" t="s">
        <v>436</v>
      </c>
      <c r="D8" s="4" t="s">
        <v>438</v>
      </c>
      <c r="E8" s="4" t="s">
        <v>426</v>
      </c>
      <c r="F8" s="9">
        <v>1600</v>
      </c>
      <c r="G8" s="4">
        <v>12</v>
      </c>
      <c r="H8" s="9">
        <f t="shared" si="0"/>
        <v>19200</v>
      </c>
    </row>
    <row r="9" spans="1:8" x14ac:dyDescent="0.3">
      <c r="A9" s="86" t="s">
        <v>8</v>
      </c>
      <c r="B9" s="87"/>
      <c r="C9" s="87"/>
      <c r="D9" s="87"/>
      <c r="E9" s="87"/>
      <c r="F9" s="10">
        <f>SUM(F3:F8)</f>
        <v>4625</v>
      </c>
      <c r="G9" s="1">
        <f>SUM(G3:G8)</f>
        <v>72</v>
      </c>
      <c r="H9" s="10">
        <f>SUM(H3:H8)</f>
        <v>55500</v>
      </c>
    </row>
    <row r="11" spans="1:8" x14ac:dyDescent="0.3">
      <c r="B11" s="46" t="s">
        <v>746</v>
      </c>
      <c r="C11" s="47">
        <v>27</v>
      </c>
    </row>
  </sheetData>
  <mergeCells count="2">
    <mergeCell ref="A1:H1"/>
    <mergeCell ref="A9: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446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906</v>
      </c>
      <c r="B3" s="2" t="s">
        <v>448</v>
      </c>
      <c r="C3" s="2" t="s">
        <v>447</v>
      </c>
      <c r="D3" s="4" t="s">
        <v>23</v>
      </c>
      <c r="E3" s="4" t="s">
        <v>426</v>
      </c>
      <c r="F3" s="9">
        <v>15</v>
      </c>
      <c r="G3" s="4">
        <v>120</v>
      </c>
      <c r="H3" s="9">
        <f>F3*G3</f>
        <v>1800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15</v>
      </c>
      <c r="G4" s="1">
        <f>SUM(G3:G3)</f>
        <v>120</v>
      </c>
      <c r="H4" s="10">
        <f>SUM(H3:H3)</f>
        <v>1800</v>
      </c>
    </row>
    <row r="6" spans="1:8" x14ac:dyDescent="0.3">
      <c r="B6" s="46" t="s">
        <v>746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F3" sqref="F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449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14982</v>
      </c>
      <c r="B3" s="2" t="s">
        <v>450</v>
      </c>
      <c r="C3" s="2" t="s">
        <v>451</v>
      </c>
      <c r="D3" s="4" t="s">
        <v>23</v>
      </c>
      <c r="E3" s="4" t="s">
        <v>426</v>
      </c>
      <c r="F3" s="9">
        <v>300</v>
      </c>
      <c r="G3" s="4">
        <v>12</v>
      </c>
      <c r="H3" s="9">
        <f>F3*G3</f>
        <v>3600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300</v>
      </c>
      <c r="G4" s="1">
        <f>SUM(G3:G3)</f>
        <v>12</v>
      </c>
      <c r="H4" s="10">
        <f>SUM(H3:H3)</f>
        <v>3600</v>
      </c>
    </row>
    <row r="6" spans="1:8" x14ac:dyDescent="0.3">
      <c r="B6" s="46" t="s">
        <v>746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B6" sqref="B6:C6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454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20362</v>
      </c>
      <c r="B3" s="2" t="s">
        <v>453</v>
      </c>
      <c r="C3" s="2" t="s">
        <v>452</v>
      </c>
      <c r="D3" s="4" t="s">
        <v>434</v>
      </c>
      <c r="E3" s="4" t="s">
        <v>426</v>
      </c>
      <c r="F3" s="9">
        <v>13</v>
      </c>
      <c r="G3" s="4">
        <v>123</v>
      </c>
      <c r="H3" s="9">
        <f>F3*G3</f>
        <v>1599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13</v>
      </c>
      <c r="G4" s="1">
        <f>SUM(G3:G3)</f>
        <v>123</v>
      </c>
      <c r="H4" s="10">
        <f>SUM(H3:H3)</f>
        <v>1599</v>
      </c>
    </row>
    <row r="6" spans="1:8" x14ac:dyDescent="0.3">
      <c r="B6" s="46" t="s">
        <v>746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zoomScaleNormal="100" workbookViewId="0">
      <pane ySplit="2" topLeftCell="A3" activePane="bottomLeft" state="frozen"/>
      <selection pane="bottomLeft" activeCell="G6" sqref="G6"/>
    </sheetView>
  </sheetViews>
  <sheetFormatPr defaultRowHeight="14.4" x14ac:dyDescent="0.3"/>
  <cols>
    <col min="1" max="1" width="9.109375" customWidth="1"/>
    <col min="2" max="2" width="34" customWidth="1"/>
    <col min="3" max="3" width="49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457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27" customHeight="1" x14ac:dyDescent="0.3">
      <c r="A3" s="4">
        <v>3492</v>
      </c>
      <c r="B3" s="2" t="s">
        <v>496</v>
      </c>
      <c r="C3" s="2" t="s">
        <v>498</v>
      </c>
      <c r="D3" s="4" t="s">
        <v>23</v>
      </c>
      <c r="E3" s="4" t="s">
        <v>426</v>
      </c>
      <c r="F3" s="9">
        <v>191.1</v>
      </c>
      <c r="G3" s="4">
        <v>9</v>
      </c>
      <c r="H3" s="9">
        <f t="shared" ref="H3:H8" si="0">F3*G3</f>
        <v>1719.8999999999999</v>
      </c>
    </row>
    <row r="4" spans="1:8" ht="27" customHeight="1" x14ac:dyDescent="0.3">
      <c r="A4" s="4">
        <v>3492</v>
      </c>
      <c r="B4" s="2" t="s">
        <v>496</v>
      </c>
      <c r="C4" s="2" t="s">
        <v>499</v>
      </c>
      <c r="D4" s="4" t="s">
        <v>23</v>
      </c>
      <c r="E4" s="4" t="s">
        <v>426</v>
      </c>
      <c r="F4" s="9">
        <v>145</v>
      </c>
      <c r="G4" s="4">
        <v>2</v>
      </c>
      <c r="H4" s="9">
        <f t="shared" si="0"/>
        <v>290</v>
      </c>
    </row>
    <row r="5" spans="1:8" ht="27" customHeight="1" x14ac:dyDescent="0.3">
      <c r="A5" s="4">
        <v>3492</v>
      </c>
      <c r="B5" s="2" t="s">
        <v>496</v>
      </c>
      <c r="C5" s="2" t="s">
        <v>500</v>
      </c>
      <c r="D5" s="4" t="s">
        <v>23</v>
      </c>
      <c r="E5" s="4" t="s">
        <v>426</v>
      </c>
      <c r="F5" s="9">
        <v>141.25</v>
      </c>
      <c r="G5" s="4">
        <v>40</v>
      </c>
      <c r="H5" s="9">
        <f t="shared" si="0"/>
        <v>5650</v>
      </c>
    </row>
    <row r="6" spans="1:8" ht="27" customHeight="1" x14ac:dyDescent="0.3">
      <c r="A6" s="4">
        <v>3492</v>
      </c>
      <c r="B6" s="2" t="s">
        <v>497</v>
      </c>
      <c r="C6" s="2" t="s">
        <v>498</v>
      </c>
      <c r="D6" s="4" t="s">
        <v>23</v>
      </c>
      <c r="E6" s="4" t="s">
        <v>426</v>
      </c>
      <c r="F6" s="9">
        <v>191.1</v>
      </c>
      <c r="G6" s="4">
        <v>6</v>
      </c>
      <c r="H6" s="9">
        <f t="shared" si="0"/>
        <v>1146.5999999999999</v>
      </c>
    </row>
    <row r="7" spans="1:8" ht="27" customHeight="1" x14ac:dyDescent="0.3">
      <c r="A7" s="4">
        <v>3492</v>
      </c>
      <c r="B7" s="2" t="s">
        <v>497</v>
      </c>
      <c r="C7" s="2" t="s">
        <v>499</v>
      </c>
      <c r="D7" s="4" t="s">
        <v>23</v>
      </c>
      <c r="E7" s="4" t="s">
        <v>426</v>
      </c>
      <c r="F7" s="9">
        <v>145</v>
      </c>
      <c r="G7" s="4">
        <v>1</v>
      </c>
      <c r="H7" s="9">
        <f t="shared" si="0"/>
        <v>145</v>
      </c>
    </row>
    <row r="8" spans="1:8" ht="27" customHeight="1" x14ac:dyDescent="0.3">
      <c r="A8" s="4">
        <v>3492</v>
      </c>
      <c r="B8" s="2" t="s">
        <v>497</v>
      </c>
      <c r="C8" s="2" t="s">
        <v>500</v>
      </c>
      <c r="D8" s="4" t="s">
        <v>23</v>
      </c>
      <c r="E8" s="4" t="s">
        <v>426</v>
      </c>
      <c r="F8" s="9">
        <v>141.25</v>
      </c>
      <c r="G8" s="4">
        <v>20</v>
      </c>
      <c r="H8" s="9">
        <f t="shared" si="0"/>
        <v>2825</v>
      </c>
    </row>
    <row r="9" spans="1:8" x14ac:dyDescent="0.3">
      <c r="A9" s="86" t="s">
        <v>8</v>
      </c>
      <c r="B9" s="87"/>
      <c r="C9" s="87"/>
      <c r="D9" s="87"/>
      <c r="E9" s="87"/>
      <c r="F9" s="10">
        <f>SUM(F3:F8)</f>
        <v>954.7</v>
      </c>
      <c r="G9" s="10">
        <f>SUM(G3:G8)</f>
        <v>78</v>
      </c>
      <c r="H9" s="10">
        <f>SUM(H3:H8)</f>
        <v>11776.5</v>
      </c>
    </row>
    <row r="11" spans="1:8" x14ac:dyDescent="0.3">
      <c r="B11" s="46" t="s">
        <v>746</v>
      </c>
      <c r="C11" s="47">
        <v>27</v>
      </c>
    </row>
  </sheetData>
  <mergeCells count="2">
    <mergeCell ref="A1:H1"/>
    <mergeCell ref="A9: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topLeftCell="C1" workbookViewId="0">
      <pane ySplit="2" topLeftCell="A3" activePane="bottomLeft" state="frozen"/>
      <selection pane="bottomLeft" activeCell="J10" sqref="J10"/>
    </sheetView>
  </sheetViews>
  <sheetFormatPr defaultRowHeight="14.4" x14ac:dyDescent="0.3"/>
  <cols>
    <col min="1" max="1" width="9.109375" customWidth="1"/>
    <col min="2" max="2" width="28.88671875" customWidth="1"/>
    <col min="3" max="3" width="80" customWidth="1"/>
    <col min="4" max="5" width="22.109375" style="8" customWidth="1"/>
    <col min="6" max="6" width="12.6640625" style="8" customWidth="1"/>
    <col min="7" max="7" width="15.5546875" style="8" customWidth="1"/>
    <col min="8" max="8" width="13.109375" style="8" customWidth="1"/>
    <col min="9" max="9" width="13.88671875" style="8" customWidth="1"/>
    <col min="10" max="10" width="17.109375" style="8" customWidth="1"/>
  </cols>
  <sheetData>
    <row r="1" spans="1:10" ht="27" customHeight="1" x14ac:dyDescent="0.3">
      <c r="A1" s="89" t="s">
        <v>250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35.1" customHeight="1" x14ac:dyDescent="0.3">
      <c r="A3" s="4">
        <v>460380</v>
      </c>
      <c r="B3" s="3" t="s">
        <v>142</v>
      </c>
      <c r="C3" s="2" t="s">
        <v>254</v>
      </c>
      <c r="D3" s="4" t="s">
        <v>13</v>
      </c>
      <c r="E3" s="4" t="s">
        <v>23</v>
      </c>
      <c r="F3" s="4" t="s">
        <v>9</v>
      </c>
      <c r="G3" s="4" t="s">
        <v>143</v>
      </c>
      <c r="H3" s="9">
        <v>20</v>
      </c>
      <c r="I3" s="4">
        <v>800</v>
      </c>
      <c r="J3" s="9">
        <f>H3*I3</f>
        <v>16000</v>
      </c>
    </row>
    <row r="4" spans="1:10" ht="35.1" customHeight="1" x14ac:dyDescent="0.3">
      <c r="A4" s="4">
        <v>446636</v>
      </c>
      <c r="B4" s="3" t="s">
        <v>144</v>
      </c>
      <c r="C4" s="2" t="s">
        <v>255</v>
      </c>
      <c r="D4" s="4" t="s">
        <v>13</v>
      </c>
      <c r="E4" s="4" t="s">
        <v>23</v>
      </c>
      <c r="F4" s="4" t="s">
        <v>9</v>
      </c>
      <c r="G4" s="4" t="s">
        <v>143</v>
      </c>
      <c r="H4" s="9">
        <v>45</v>
      </c>
      <c r="I4" s="4">
        <v>110</v>
      </c>
      <c r="J4" s="9">
        <f>H4*I4</f>
        <v>4950</v>
      </c>
    </row>
    <row r="5" spans="1:10" ht="35.1" customHeight="1" x14ac:dyDescent="0.3">
      <c r="A5" s="4">
        <v>447764</v>
      </c>
      <c r="B5" s="3" t="s">
        <v>145</v>
      </c>
      <c r="C5" s="2" t="s">
        <v>253</v>
      </c>
      <c r="D5" s="4" t="s">
        <v>13</v>
      </c>
      <c r="E5" s="4" t="s">
        <v>23</v>
      </c>
      <c r="F5" s="4" t="s">
        <v>9</v>
      </c>
      <c r="G5" s="4" t="s">
        <v>143</v>
      </c>
      <c r="H5" s="9">
        <v>20</v>
      </c>
      <c r="I5" s="4">
        <v>110</v>
      </c>
      <c r="J5" s="9">
        <f>H5*I5</f>
        <v>2200</v>
      </c>
    </row>
    <row r="6" spans="1:10" ht="35.1" customHeight="1" x14ac:dyDescent="0.3">
      <c r="A6" s="4">
        <v>447781</v>
      </c>
      <c r="B6" s="3" t="s">
        <v>251</v>
      </c>
      <c r="C6" s="2" t="s">
        <v>252</v>
      </c>
      <c r="D6" s="4" t="s">
        <v>13</v>
      </c>
      <c r="E6" s="4" t="s">
        <v>23</v>
      </c>
      <c r="F6" s="4" t="s">
        <v>9</v>
      </c>
      <c r="G6" s="4" t="s">
        <v>143</v>
      </c>
      <c r="H6" s="9">
        <v>20</v>
      </c>
      <c r="I6" s="4">
        <v>80</v>
      </c>
      <c r="J6" s="9">
        <f>H6*I6</f>
        <v>1600</v>
      </c>
    </row>
    <row r="7" spans="1:10" x14ac:dyDescent="0.3">
      <c r="A7" s="86" t="s">
        <v>8</v>
      </c>
      <c r="B7" s="87"/>
      <c r="C7" s="87"/>
      <c r="D7" s="87"/>
      <c r="E7" s="87"/>
      <c r="F7" s="87"/>
      <c r="G7" s="88"/>
      <c r="H7" s="10">
        <f>SUM(H3:H6)</f>
        <v>105</v>
      </c>
      <c r="I7" s="1">
        <f>SUM(I3:I6)</f>
        <v>1100</v>
      </c>
      <c r="J7" s="10">
        <f>SUM(J3:J6)</f>
        <v>24750</v>
      </c>
    </row>
    <row r="9" spans="1:10" x14ac:dyDescent="0.3">
      <c r="B9" s="46" t="s">
        <v>746</v>
      </c>
      <c r="C9" s="47">
        <v>24</v>
      </c>
    </row>
  </sheetData>
  <mergeCells count="2">
    <mergeCell ref="A7:G7"/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pane ySplit="2" topLeftCell="A3" activePane="bottomLeft" state="frozen"/>
      <selection pane="bottomLeft" activeCell="G9" sqref="G9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458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5380</v>
      </c>
      <c r="B3" s="2" t="s">
        <v>488</v>
      </c>
      <c r="C3" s="2" t="s">
        <v>480</v>
      </c>
      <c r="D3" s="4" t="s">
        <v>23</v>
      </c>
      <c r="E3" s="4" t="s">
        <v>426</v>
      </c>
      <c r="F3" s="9">
        <v>67670.759999999995</v>
      </c>
      <c r="G3" s="4">
        <v>9</v>
      </c>
      <c r="H3" s="9">
        <f t="shared" ref="H3:H10" si="0">F3*G3</f>
        <v>609036.84</v>
      </c>
    </row>
    <row r="4" spans="1:8" ht="37.5" customHeight="1" x14ac:dyDescent="0.3">
      <c r="A4" s="4">
        <v>5380</v>
      </c>
      <c r="B4" s="2" t="s">
        <v>489</v>
      </c>
      <c r="C4" s="2" t="s">
        <v>484</v>
      </c>
      <c r="D4" s="4" t="s">
        <v>23</v>
      </c>
      <c r="E4" s="4" t="s">
        <v>426</v>
      </c>
      <c r="F4" s="9">
        <v>75842.880000000005</v>
      </c>
      <c r="G4" s="4">
        <v>1</v>
      </c>
      <c r="H4" s="9">
        <f t="shared" si="0"/>
        <v>75842.880000000005</v>
      </c>
    </row>
    <row r="5" spans="1:8" ht="37.5" customHeight="1" x14ac:dyDescent="0.3">
      <c r="A5" s="4">
        <v>5380</v>
      </c>
      <c r="B5" s="2" t="s">
        <v>490</v>
      </c>
      <c r="C5" s="2" t="s">
        <v>483</v>
      </c>
      <c r="D5" s="4" t="s">
        <v>23</v>
      </c>
      <c r="E5" s="4" t="s">
        <v>426</v>
      </c>
      <c r="F5" s="9">
        <v>53615.040000000001</v>
      </c>
      <c r="G5" s="4">
        <v>3</v>
      </c>
      <c r="H5" s="9">
        <f t="shared" si="0"/>
        <v>160845.12</v>
      </c>
    </row>
    <row r="6" spans="1:8" ht="37.5" customHeight="1" x14ac:dyDescent="0.3">
      <c r="A6" s="4">
        <v>5380</v>
      </c>
      <c r="B6" s="2" t="s">
        <v>491</v>
      </c>
      <c r="C6" s="2" t="s">
        <v>481</v>
      </c>
      <c r="D6" s="4" t="s">
        <v>23</v>
      </c>
      <c r="E6" s="4" t="s">
        <v>426</v>
      </c>
      <c r="F6" s="9">
        <v>54730.68</v>
      </c>
      <c r="G6" s="4">
        <v>2</v>
      </c>
      <c r="H6" s="9">
        <f t="shared" si="0"/>
        <v>109461.36</v>
      </c>
    </row>
    <row r="7" spans="1:8" ht="37.5" customHeight="1" x14ac:dyDescent="0.3">
      <c r="A7" s="4">
        <v>5380</v>
      </c>
      <c r="B7" s="2" t="s">
        <v>492</v>
      </c>
      <c r="C7" s="2" t="s">
        <v>482</v>
      </c>
      <c r="D7" s="4" t="s">
        <v>23</v>
      </c>
      <c r="E7" s="4" t="s">
        <v>426</v>
      </c>
      <c r="F7" s="9">
        <v>80658.960000000006</v>
      </c>
      <c r="G7" s="4">
        <v>3</v>
      </c>
      <c r="H7" s="9">
        <f t="shared" si="0"/>
        <v>241976.88</v>
      </c>
    </row>
    <row r="8" spans="1:8" ht="37.5" customHeight="1" x14ac:dyDescent="0.3">
      <c r="A8" s="4">
        <v>5380</v>
      </c>
      <c r="B8" s="2" t="s">
        <v>495</v>
      </c>
      <c r="C8" s="2" t="s">
        <v>487</v>
      </c>
      <c r="D8" s="4" t="s">
        <v>23</v>
      </c>
      <c r="E8" s="4" t="s">
        <v>426</v>
      </c>
      <c r="F8" s="9">
        <v>51637.919999999998</v>
      </c>
      <c r="G8" s="4">
        <v>1</v>
      </c>
      <c r="H8" s="9">
        <f>F8*G8</f>
        <v>51637.919999999998</v>
      </c>
    </row>
    <row r="9" spans="1:8" ht="37.5" customHeight="1" x14ac:dyDescent="0.3">
      <c r="A9" s="4">
        <v>5380</v>
      </c>
      <c r="B9" s="2" t="s">
        <v>493</v>
      </c>
      <c r="C9" s="2" t="s">
        <v>485</v>
      </c>
      <c r="D9" s="4" t="s">
        <v>23</v>
      </c>
      <c r="E9" s="4" t="s">
        <v>426</v>
      </c>
      <c r="F9" s="9">
        <v>72418.080000000002</v>
      </c>
      <c r="G9" s="4">
        <v>2</v>
      </c>
      <c r="H9" s="9">
        <f t="shared" si="0"/>
        <v>144836.16</v>
      </c>
    </row>
    <row r="10" spans="1:8" ht="37.5" customHeight="1" x14ac:dyDescent="0.3">
      <c r="A10" s="4">
        <v>5380</v>
      </c>
      <c r="B10" s="2" t="s">
        <v>494</v>
      </c>
      <c r="C10" s="2" t="s">
        <v>486</v>
      </c>
      <c r="D10" s="4" t="s">
        <v>23</v>
      </c>
      <c r="E10" s="4" t="s">
        <v>426</v>
      </c>
      <c r="F10" s="9">
        <v>76034.64</v>
      </c>
      <c r="G10" s="4">
        <v>1</v>
      </c>
      <c r="H10" s="9">
        <f t="shared" si="0"/>
        <v>76034.64</v>
      </c>
    </row>
    <row r="11" spans="1:8" x14ac:dyDescent="0.3">
      <c r="A11" s="86" t="s">
        <v>8</v>
      </c>
      <c r="B11" s="87"/>
      <c r="C11" s="87"/>
      <c r="D11" s="87"/>
      <c r="E11" s="87"/>
      <c r="F11" s="10">
        <f>SUM(F3:F10)</f>
        <v>532608.96</v>
      </c>
      <c r="G11" s="10">
        <f>SUM(G3:G10)</f>
        <v>22</v>
      </c>
      <c r="H11" s="10">
        <f>SUM(H3:H10)</f>
        <v>1469671.7999999998</v>
      </c>
    </row>
    <row r="13" spans="1:8" x14ac:dyDescent="0.3">
      <c r="B13" s="46" t="s">
        <v>746</v>
      </c>
      <c r="C13" s="47">
        <v>27</v>
      </c>
    </row>
  </sheetData>
  <mergeCells count="2">
    <mergeCell ref="A1:H1"/>
    <mergeCell ref="A11:E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D13" sqref="D1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459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19160</v>
      </c>
      <c r="B3" s="2" t="s">
        <v>460</v>
      </c>
      <c r="C3" s="2" t="s">
        <v>461</v>
      </c>
      <c r="D3" s="4" t="s">
        <v>438</v>
      </c>
      <c r="E3" s="4" t="s">
        <v>426</v>
      </c>
      <c r="F3" s="9">
        <v>400</v>
      </c>
      <c r="G3" s="4">
        <v>12</v>
      </c>
      <c r="H3" s="9">
        <f>F3*G3</f>
        <v>4800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400</v>
      </c>
      <c r="G4" s="1">
        <f>SUM(G3:G3)</f>
        <v>12</v>
      </c>
      <c r="H4" s="10">
        <f>SUM(H3:H3)</f>
        <v>4800</v>
      </c>
    </row>
    <row r="6" spans="1:8" x14ac:dyDescent="0.3">
      <c r="B6" s="46" t="s">
        <v>746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pane ySplit="2" topLeftCell="A3" activePane="bottomLeft" state="frozen"/>
      <selection pane="bottomLeft" activeCell="I23" sqref="I2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462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4120</v>
      </c>
      <c r="B3" s="2" t="s">
        <v>463</v>
      </c>
      <c r="C3" s="2" t="s">
        <v>464</v>
      </c>
      <c r="D3" s="4" t="s">
        <v>434</v>
      </c>
      <c r="E3" s="4" t="s">
        <v>426</v>
      </c>
      <c r="F3" s="9">
        <v>8500</v>
      </c>
      <c r="G3" s="4">
        <v>12</v>
      </c>
      <c r="H3" s="9">
        <f>F3*G3</f>
        <v>102000</v>
      </c>
    </row>
    <row r="4" spans="1:8" ht="37.5" customHeight="1" x14ac:dyDescent="0.3">
      <c r="A4" s="4">
        <v>4120</v>
      </c>
      <c r="B4" s="2" t="s">
        <v>463</v>
      </c>
      <c r="C4" s="2" t="s">
        <v>465</v>
      </c>
      <c r="D4" s="4" t="s">
        <v>438</v>
      </c>
      <c r="E4" s="4" t="s">
        <v>426</v>
      </c>
      <c r="F4" s="9">
        <v>450</v>
      </c>
      <c r="G4" s="4">
        <v>12</v>
      </c>
      <c r="H4" s="9">
        <f>F4*G4</f>
        <v>5400</v>
      </c>
    </row>
    <row r="5" spans="1:8" x14ac:dyDescent="0.3">
      <c r="A5" s="86" t="s">
        <v>8</v>
      </c>
      <c r="B5" s="87"/>
      <c r="C5" s="87"/>
      <c r="D5" s="87"/>
      <c r="E5" s="87"/>
      <c r="F5" s="10">
        <f>SUM(F3:F4)</f>
        <v>8950</v>
      </c>
      <c r="G5" s="10">
        <f>SUM(G3:G4)</f>
        <v>24</v>
      </c>
      <c r="H5" s="10">
        <f>SUM(H3:H4)</f>
        <v>107400</v>
      </c>
    </row>
    <row r="7" spans="1:8" x14ac:dyDescent="0.3">
      <c r="B7" s="46" t="s">
        <v>746</v>
      </c>
      <c r="C7" s="47">
        <v>27</v>
      </c>
    </row>
  </sheetData>
  <mergeCells count="2">
    <mergeCell ref="A1:H1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pane ySplit="2" topLeftCell="A3" activePane="bottomLeft" state="frozen"/>
      <selection pane="bottomLeft" activeCell="G3" sqref="G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468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20.100000000000001" customHeight="1" x14ac:dyDescent="0.3">
      <c r="A3" s="4">
        <v>12807</v>
      </c>
      <c r="B3" s="2" t="s">
        <v>469</v>
      </c>
      <c r="C3" s="2" t="s">
        <v>471</v>
      </c>
      <c r="D3" s="4" t="s">
        <v>434</v>
      </c>
      <c r="E3" s="4" t="s">
        <v>426</v>
      </c>
      <c r="F3" s="9">
        <v>8000</v>
      </c>
      <c r="G3" s="4">
        <v>5</v>
      </c>
      <c r="H3" s="9">
        <f>F3*G3</f>
        <v>40000</v>
      </c>
    </row>
    <row r="4" spans="1:8" ht="20.100000000000001" customHeight="1" x14ac:dyDescent="0.3">
      <c r="A4" s="4">
        <v>12807</v>
      </c>
      <c r="B4" s="2" t="s">
        <v>469</v>
      </c>
      <c r="C4" s="2" t="s">
        <v>472</v>
      </c>
      <c r="D4" s="4" t="s">
        <v>434</v>
      </c>
      <c r="E4" s="4" t="s">
        <v>426</v>
      </c>
      <c r="F4" s="9">
        <v>6400</v>
      </c>
      <c r="G4" s="4">
        <v>2</v>
      </c>
      <c r="H4" s="9">
        <f>F4*G4</f>
        <v>12800</v>
      </c>
    </row>
    <row r="5" spans="1:8" ht="20.100000000000001" customHeight="1" x14ac:dyDescent="0.3">
      <c r="A5" s="4">
        <v>12807</v>
      </c>
      <c r="B5" s="2" t="s">
        <v>469</v>
      </c>
      <c r="C5" s="2" t="s">
        <v>883</v>
      </c>
      <c r="D5" s="4" t="s">
        <v>434</v>
      </c>
      <c r="E5" s="4" t="s">
        <v>426</v>
      </c>
      <c r="F5" s="9">
        <v>15885</v>
      </c>
      <c r="G5" s="4">
        <v>1</v>
      </c>
      <c r="H5" s="9">
        <f>F5*G5</f>
        <v>15885</v>
      </c>
    </row>
    <row r="6" spans="1:8" x14ac:dyDescent="0.3">
      <c r="A6" s="86" t="s">
        <v>8</v>
      </c>
      <c r="B6" s="87"/>
      <c r="C6" s="87"/>
      <c r="D6" s="87"/>
      <c r="E6" s="87"/>
      <c r="F6" s="10">
        <f>SUM(F3:F5)</f>
        <v>30285</v>
      </c>
      <c r="G6" s="10">
        <f t="shared" ref="G6:H6" si="0">SUM(G3:G5)</f>
        <v>8</v>
      </c>
      <c r="H6" s="10">
        <f t="shared" si="0"/>
        <v>68685</v>
      </c>
    </row>
    <row r="8" spans="1:8" x14ac:dyDescent="0.3">
      <c r="B8" s="46" t="s">
        <v>746</v>
      </c>
      <c r="C8" s="47">
        <v>27</v>
      </c>
    </row>
  </sheetData>
  <mergeCells count="2">
    <mergeCell ref="A1:H1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H6"/>
  <sheetViews>
    <sheetView showGridLines="0" topLeftCell="B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470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3662</v>
      </c>
      <c r="B3" s="2" t="s">
        <v>502</v>
      </c>
      <c r="C3" s="2" t="s">
        <v>501</v>
      </c>
      <c r="D3" s="4" t="s">
        <v>434</v>
      </c>
      <c r="E3" s="4" t="s">
        <v>426</v>
      </c>
      <c r="F3" s="9">
        <v>58</v>
      </c>
      <c r="G3" s="4">
        <v>12</v>
      </c>
      <c r="H3" s="9">
        <f>F3*G3</f>
        <v>696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58</v>
      </c>
      <c r="G4" s="10">
        <f>SUM(G3:G3)</f>
        <v>12</v>
      </c>
      <c r="H4" s="10">
        <f>SUM(H3:H3)</f>
        <v>696</v>
      </c>
    </row>
    <row r="6" spans="1:8" x14ac:dyDescent="0.3">
      <c r="B6" s="46" t="s">
        <v>746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pane ySplit="2" topLeftCell="A3" activePane="bottomLeft" state="frozen"/>
      <selection pane="bottomLeft" activeCell="G7" sqref="G7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473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3417</v>
      </c>
      <c r="B3" s="19" t="s">
        <v>474</v>
      </c>
      <c r="C3" s="19" t="s">
        <v>890</v>
      </c>
      <c r="D3" s="4" t="s">
        <v>434</v>
      </c>
      <c r="E3" s="4" t="s">
        <v>426</v>
      </c>
      <c r="F3" s="9">
        <v>750</v>
      </c>
      <c r="G3" s="4">
        <v>1</v>
      </c>
      <c r="H3" s="9">
        <f>F3*G3</f>
        <v>750</v>
      </c>
    </row>
    <row r="4" spans="1:8" ht="37.5" customHeight="1" x14ac:dyDescent="0.3">
      <c r="A4" s="4">
        <v>3417</v>
      </c>
      <c r="B4" s="19" t="s">
        <v>474</v>
      </c>
      <c r="C4" s="19" t="s">
        <v>890</v>
      </c>
      <c r="D4" s="4" t="s">
        <v>438</v>
      </c>
      <c r="E4" s="4" t="s">
        <v>426</v>
      </c>
      <c r="F4" s="9">
        <v>1000</v>
      </c>
      <c r="G4" s="4">
        <v>1</v>
      </c>
      <c r="H4" s="9">
        <f>F4*G4</f>
        <v>1000</v>
      </c>
    </row>
    <row r="5" spans="1:8" x14ac:dyDescent="0.3">
      <c r="A5" s="86" t="s">
        <v>8</v>
      </c>
      <c r="B5" s="87"/>
      <c r="C5" s="87"/>
      <c r="D5" s="87"/>
      <c r="E5" s="87"/>
      <c r="F5" s="10">
        <f>SUM(F3:F4)</f>
        <v>1750</v>
      </c>
      <c r="G5" s="10">
        <f t="shared" ref="G5:H5" si="0">SUM(G3:G4)</f>
        <v>2</v>
      </c>
      <c r="H5" s="10">
        <f t="shared" si="0"/>
        <v>1750</v>
      </c>
    </row>
    <row r="7" spans="1:8" x14ac:dyDescent="0.3">
      <c r="B7" s="46" t="s">
        <v>746</v>
      </c>
      <c r="C7" s="47">
        <v>27</v>
      </c>
    </row>
  </sheetData>
  <mergeCells count="2">
    <mergeCell ref="A1:H1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E7" sqref="E7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503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4316</v>
      </c>
      <c r="B3" s="19" t="s">
        <v>505</v>
      </c>
      <c r="C3" s="19" t="s">
        <v>504</v>
      </c>
      <c r="D3" s="4" t="s">
        <v>438</v>
      </c>
      <c r="E3" s="4" t="s">
        <v>426</v>
      </c>
      <c r="F3" s="9">
        <v>15687.5</v>
      </c>
      <c r="G3" s="4">
        <v>12</v>
      </c>
      <c r="H3" s="9">
        <f>F3*G3</f>
        <v>188250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15687.5</v>
      </c>
      <c r="G4" s="10">
        <f>SUM(G3:G3)</f>
        <v>12</v>
      </c>
      <c r="H4" s="10">
        <f>SUM(H3:H3)</f>
        <v>188250</v>
      </c>
    </row>
    <row r="6" spans="1:8" x14ac:dyDescent="0.3">
      <c r="B6" s="46" t="s">
        <v>773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pane ySplit="2" topLeftCell="A3" activePane="bottomLeft" state="frozen"/>
      <selection pane="bottomLeft" activeCell="C4" sqref="C4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510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6.9" customHeight="1" x14ac:dyDescent="0.3">
      <c r="A3" s="4">
        <v>8818</v>
      </c>
      <c r="B3" s="19" t="s">
        <v>512</v>
      </c>
      <c r="C3" s="19" t="s">
        <v>511</v>
      </c>
      <c r="D3" s="4" t="s">
        <v>508</v>
      </c>
      <c r="E3" s="4" t="s">
        <v>426</v>
      </c>
      <c r="F3" s="9">
        <v>40</v>
      </c>
      <c r="G3" s="4">
        <v>105</v>
      </c>
      <c r="H3" s="9">
        <f>F3*G3</f>
        <v>4200</v>
      </c>
    </row>
    <row r="4" spans="1:8" ht="36.9" customHeight="1" x14ac:dyDescent="0.3">
      <c r="A4" s="4">
        <v>8818</v>
      </c>
      <c r="B4" s="19" t="s">
        <v>512</v>
      </c>
      <c r="C4" s="19" t="s">
        <v>736</v>
      </c>
      <c r="D4" s="4" t="s">
        <v>508</v>
      </c>
      <c r="E4" s="4" t="s">
        <v>426</v>
      </c>
      <c r="F4" s="9">
        <v>2000</v>
      </c>
      <c r="G4" s="4">
        <v>1</v>
      </c>
      <c r="H4" s="9">
        <f>F4*G4</f>
        <v>2000</v>
      </c>
    </row>
    <row r="5" spans="1:8" x14ac:dyDescent="0.3">
      <c r="A5" s="86" t="s">
        <v>8</v>
      </c>
      <c r="B5" s="87"/>
      <c r="C5" s="87"/>
      <c r="D5" s="87"/>
      <c r="E5" s="87"/>
      <c r="F5" s="10">
        <f>SUM(F3:F4)</f>
        <v>2040</v>
      </c>
      <c r="G5" s="10">
        <f>SUM(G3:G4)</f>
        <v>106</v>
      </c>
      <c r="H5" s="10">
        <f>SUM(H3:H4)</f>
        <v>6200</v>
      </c>
    </row>
    <row r="7" spans="1:8" x14ac:dyDescent="0.3">
      <c r="B7" s="46" t="s">
        <v>773</v>
      </c>
      <c r="C7" s="47">
        <v>27</v>
      </c>
    </row>
  </sheetData>
  <mergeCells count="2">
    <mergeCell ref="A1:H1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pane ySplit="2" topLeftCell="A3" activePane="bottomLeft" state="frozen"/>
      <selection pane="bottomLeft" activeCell="C5" sqref="C5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564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45" customHeight="1" x14ac:dyDescent="0.3">
      <c r="A3" s="4">
        <v>23795</v>
      </c>
      <c r="B3" s="19" t="s">
        <v>571</v>
      </c>
      <c r="C3" s="19" t="s">
        <v>572</v>
      </c>
      <c r="D3" s="4" t="s">
        <v>434</v>
      </c>
      <c r="E3" s="4" t="s">
        <v>426</v>
      </c>
      <c r="F3" s="9">
        <v>1000</v>
      </c>
      <c r="G3" s="4">
        <v>12</v>
      </c>
      <c r="H3" s="9">
        <f>F3*G3</f>
        <v>12000</v>
      </c>
    </row>
    <row r="4" spans="1:8" ht="45" customHeight="1" x14ac:dyDescent="0.3">
      <c r="A4" s="4">
        <v>23795</v>
      </c>
      <c r="B4" s="19" t="s">
        <v>571</v>
      </c>
      <c r="C4" s="19" t="s">
        <v>573</v>
      </c>
      <c r="D4" s="4" t="s">
        <v>434</v>
      </c>
      <c r="E4" s="4" t="s">
        <v>426</v>
      </c>
      <c r="F4" s="9">
        <v>500</v>
      </c>
      <c r="G4" s="4">
        <v>2</v>
      </c>
      <c r="H4" s="9">
        <f>F4*G4</f>
        <v>1000</v>
      </c>
    </row>
    <row r="5" spans="1:8" ht="45" customHeight="1" x14ac:dyDescent="0.3">
      <c r="A5" s="4">
        <v>23795</v>
      </c>
      <c r="B5" s="19" t="s">
        <v>571</v>
      </c>
      <c r="C5" s="19" t="s">
        <v>866</v>
      </c>
      <c r="D5" s="4" t="s">
        <v>434</v>
      </c>
      <c r="E5" s="4" t="s">
        <v>426</v>
      </c>
      <c r="F5" s="9">
        <v>459</v>
      </c>
      <c r="G5" s="4">
        <v>13</v>
      </c>
      <c r="H5" s="9">
        <f>F5*G5</f>
        <v>5967</v>
      </c>
    </row>
    <row r="6" spans="1:8" x14ac:dyDescent="0.3">
      <c r="A6" s="86" t="s">
        <v>8</v>
      </c>
      <c r="B6" s="87"/>
      <c r="C6" s="87"/>
      <c r="D6" s="87"/>
      <c r="E6" s="87"/>
      <c r="F6" s="10">
        <f>SUM(F3:F5)</f>
        <v>1959</v>
      </c>
      <c r="G6" s="10">
        <f t="shared" ref="G6:H6" si="0">SUM(G3:G5)</f>
        <v>27</v>
      </c>
      <c r="H6" s="10">
        <f t="shared" si="0"/>
        <v>18967</v>
      </c>
    </row>
    <row r="8" spans="1:8" x14ac:dyDescent="0.3">
      <c r="B8" s="46" t="s">
        <v>773</v>
      </c>
      <c r="C8" s="47">
        <v>27</v>
      </c>
    </row>
  </sheetData>
  <mergeCells count="2">
    <mergeCell ref="A1:H1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B6" sqref="B6:C6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565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1627</v>
      </c>
      <c r="B3" s="19" t="s">
        <v>566</v>
      </c>
      <c r="C3" s="19" t="s">
        <v>567</v>
      </c>
      <c r="D3" s="4" t="s">
        <v>434</v>
      </c>
      <c r="E3" s="4" t="s">
        <v>426</v>
      </c>
      <c r="F3" s="9">
        <v>33000</v>
      </c>
      <c r="G3" s="4">
        <v>1</v>
      </c>
      <c r="H3" s="9">
        <f>F3*G3</f>
        <v>33000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33000</v>
      </c>
      <c r="G4" s="10">
        <f>SUM(G3:G3)</f>
        <v>1</v>
      </c>
      <c r="H4" s="10">
        <f>SUM(H3:H3)</f>
        <v>33000</v>
      </c>
    </row>
    <row r="6" spans="1:8" x14ac:dyDescent="0.3">
      <c r="B6" s="46" t="s">
        <v>773</v>
      </c>
      <c r="C6" s="47">
        <v>27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pane ySplit="2" topLeftCell="A3" activePane="bottomLeft" state="frozen"/>
      <selection pane="bottomLeft" activeCell="I12" sqref="I12"/>
    </sheetView>
  </sheetViews>
  <sheetFormatPr defaultRowHeight="14.4" x14ac:dyDescent="0.3"/>
  <cols>
    <col min="1" max="1" width="9.109375" customWidth="1"/>
    <col min="2" max="2" width="33" customWidth="1"/>
    <col min="3" max="3" width="80" customWidth="1"/>
    <col min="4" max="4" width="22.109375" style="8" customWidth="1"/>
    <col min="5" max="5" width="14.109375" style="8" customWidth="1"/>
    <col min="6" max="6" width="12.6640625" style="8" customWidth="1"/>
    <col min="7" max="7" width="15" style="8" customWidth="1"/>
    <col min="8" max="8" width="13.109375" style="8" customWidth="1"/>
    <col min="9" max="9" width="14" style="8" customWidth="1"/>
    <col min="10" max="10" width="13.88671875" style="8" customWidth="1"/>
  </cols>
  <sheetData>
    <row r="1" spans="1:10" ht="27" customHeight="1" x14ac:dyDescent="0.3">
      <c r="A1" s="89" t="s">
        <v>261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30" customHeight="1" x14ac:dyDescent="0.3">
      <c r="A3" s="4">
        <v>431853</v>
      </c>
      <c r="B3" s="3" t="s">
        <v>152</v>
      </c>
      <c r="C3" s="2" t="s">
        <v>151</v>
      </c>
      <c r="D3" s="4" t="s">
        <v>13</v>
      </c>
      <c r="E3" s="4" t="s">
        <v>23</v>
      </c>
      <c r="F3" s="4" t="s">
        <v>9</v>
      </c>
      <c r="G3" s="4" t="s">
        <v>18</v>
      </c>
      <c r="H3" s="9">
        <v>1.04</v>
      </c>
      <c r="I3" s="4">
        <v>700</v>
      </c>
      <c r="J3" s="9">
        <f>H3*I3</f>
        <v>728</v>
      </c>
    </row>
    <row r="4" spans="1:10" ht="30" customHeight="1" x14ac:dyDescent="0.3">
      <c r="A4" s="4">
        <v>456881</v>
      </c>
      <c r="B4" s="3" t="s">
        <v>167</v>
      </c>
      <c r="C4" s="2" t="s">
        <v>153</v>
      </c>
      <c r="D4" s="4" t="s">
        <v>13</v>
      </c>
      <c r="E4" s="4" t="s">
        <v>23</v>
      </c>
      <c r="F4" s="4" t="s">
        <v>9</v>
      </c>
      <c r="G4" s="4" t="s">
        <v>18</v>
      </c>
      <c r="H4" s="9">
        <v>1.44</v>
      </c>
      <c r="I4" s="4">
        <v>300</v>
      </c>
      <c r="J4" s="9">
        <f>H4*I4</f>
        <v>432</v>
      </c>
    </row>
    <row r="5" spans="1:10" ht="30" customHeight="1" x14ac:dyDescent="0.3">
      <c r="A5" s="4">
        <v>258137</v>
      </c>
      <c r="B5" s="3" t="s">
        <v>146</v>
      </c>
      <c r="C5" s="2" t="s">
        <v>154</v>
      </c>
      <c r="D5" s="4" t="s">
        <v>13</v>
      </c>
      <c r="E5" s="4" t="s">
        <v>23</v>
      </c>
      <c r="F5" s="4" t="s">
        <v>9</v>
      </c>
      <c r="G5" s="4" t="s">
        <v>147</v>
      </c>
      <c r="H5" s="9">
        <v>7.0000000000000007E-2</v>
      </c>
      <c r="I5" s="4">
        <v>7800</v>
      </c>
      <c r="J5" s="9">
        <f>H5*I5</f>
        <v>546</v>
      </c>
    </row>
    <row r="6" spans="1:10" ht="30" customHeight="1" x14ac:dyDescent="0.3">
      <c r="A6" s="4">
        <v>460497</v>
      </c>
      <c r="B6" s="3" t="s">
        <v>148</v>
      </c>
      <c r="C6" s="2" t="s">
        <v>149</v>
      </c>
      <c r="D6" s="4" t="s">
        <v>13</v>
      </c>
      <c r="E6" s="4" t="s">
        <v>23</v>
      </c>
      <c r="F6" s="4" t="s">
        <v>9</v>
      </c>
      <c r="G6" s="4" t="s">
        <v>147</v>
      </c>
      <c r="H6" s="9">
        <v>0.09</v>
      </c>
      <c r="I6" s="4">
        <v>4000</v>
      </c>
      <c r="J6" s="9">
        <f t="shared" ref="J6:J14" si="0">H6*I6</f>
        <v>360</v>
      </c>
    </row>
    <row r="7" spans="1:10" ht="30" customHeight="1" x14ac:dyDescent="0.3">
      <c r="A7" s="4">
        <v>270025</v>
      </c>
      <c r="B7" s="2" t="s">
        <v>156</v>
      </c>
      <c r="C7" s="2" t="s">
        <v>155</v>
      </c>
      <c r="D7" s="4" t="s">
        <v>13</v>
      </c>
      <c r="E7" s="4" t="s">
        <v>23</v>
      </c>
      <c r="F7" s="4" t="s">
        <v>9</v>
      </c>
      <c r="G7" s="4" t="s">
        <v>18</v>
      </c>
      <c r="H7" s="9">
        <v>1.1000000000000001</v>
      </c>
      <c r="I7" s="4">
        <v>700</v>
      </c>
      <c r="J7" s="9">
        <f t="shared" si="0"/>
        <v>770.00000000000011</v>
      </c>
    </row>
    <row r="8" spans="1:10" ht="30" customHeight="1" x14ac:dyDescent="0.3">
      <c r="A8" s="4">
        <v>456046</v>
      </c>
      <c r="B8" s="2" t="s">
        <v>157</v>
      </c>
      <c r="C8" s="2" t="s">
        <v>158</v>
      </c>
      <c r="D8" s="4" t="s">
        <v>13</v>
      </c>
      <c r="E8" s="4" t="s">
        <v>23</v>
      </c>
      <c r="F8" s="4" t="s">
        <v>9</v>
      </c>
      <c r="G8" s="4" t="s">
        <v>18</v>
      </c>
      <c r="H8" s="9">
        <v>1.39</v>
      </c>
      <c r="I8" s="4">
        <v>500</v>
      </c>
      <c r="J8" s="9">
        <f t="shared" si="0"/>
        <v>695</v>
      </c>
    </row>
    <row r="9" spans="1:10" ht="30" customHeight="1" x14ac:dyDescent="0.3">
      <c r="A9" s="4">
        <v>308613</v>
      </c>
      <c r="B9" s="2" t="s">
        <v>159</v>
      </c>
      <c r="C9" s="2" t="s">
        <v>160</v>
      </c>
      <c r="D9" s="4" t="s">
        <v>13</v>
      </c>
      <c r="E9" s="4" t="s">
        <v>23</v>
      </c>
      <c r="F9" s="4" t="s">
        <v>9</v>
      </c>
      <c r="G9" s="4" t="s">
        <v>18</v>
      </c>
      <c r="H9" s="9">
        <v>1.18</v>
      </c>
      <c r="I9" s="4">
        <v>700</v>
      </c>
      <c r="J9" s="9">
        <f t="shared" si="0"/>
        <v>826</v>
      </c>
    </row>
    <row r="10" spans="1:10" ht="30" customHeight="1" x14ac:dyDescent="0.3">
      <c r="A10" s="4">
        <v>610522</v>
      </c>
      <c r="B10" s="3" t="s">
        <v>162</v>
      </c>
      <c r="C10" s="2" t="s">
        <v>161</v>
      </c>
      <c r="D10" s="4" t="s">
        <v>13</v>
      </c>
      <c r="E10" s="4" t="s">
        <v>23</v>
      </c>
      <c r="F10" s="4" t="s">
        <v>9</v>
      </c>
      <c r="G10" s="4" t="s">
        <v>18</v>
      </c>
      <c r="H10" s="9">
        <v>1.04</v>
      </c>
      <c r="I10" s="4">
        <v>700</v>
      </c>
      <c r="J10" s="9">
        <f t="shared" si="0"/>
        <v>728</v>
      </c>
    </row>
    <row r="11" spans="1:10" ht="30" customHeight="1" x14ac:dyDescent="0.3">
      <c r="A11" s="4">
        <v>619104</v>
      </c>
      <c r="B11" s="3" t="s">
        <v>150</v>
      </c>
      <c r="C11" s="2" t="s">
        <v>163</v>
      </c>
      <c r="D11" s="4" t="s">
        <v>13</v>
      </c>
      <c r="E11" s="4" t="s">
        <v>23</v>
      </c>
      <c r="F11" s="4" t="s">
        <v>9</v>
      </c>
      <c r="G11" s="4" t="s">
        <v>18</v>
      </c>
      <c r="H11" s="9">
        <v>3.57</v>
      </c>
      <c r="I11" s="4">
        <v>550</v>
      </c>
      <c r="J11" s="9">
        <f t="shared" si="0"/>
        <v>1963.5</v>
      </c>
    </row>
    <row r="12" spans="1:10" ht="30" customHeight="1" x14ac:dyDescent="0.3">
      <c r="A12" s="4">
        <v>309614</v>
      </c>
      <c r="B12" s="3" t="s">
        <v>165</v>
      </c>
      <c r="C12" s="2" t="s">
        <v>164</v>
      </c>
      <c r="D12" s="4" t="s">
        <v>13</v>
      </c>
      <c r="E12" s="4" t="s">
        <v>23</v>
      </c>
      <c r="F12" s="4" t="s">
        <v>9</v>
      </c>
      <c r="G12" s="4" t="s">
        <v>18</v>
      </c>
      <c r="H12" s="9">
        <v>1.1100000000000001</v>
      </c>
      <c r="I12" s="4">
        <v>400</v>
      </c>
      <c r="J12" s="9">
        <f t="shared" si="0"/>
        <v>444.00000000000006</v>
      </c>
    </row>
    <row r="13" spans="1:10" ht="30" customHeight="1" x14ac:dyDescent="0.3">
      <c r="A13" s="4">
        <v>610503</v>
      </c>
      <c r="B13" s="3" t="s">
        <v>166</v>
      </c>
      <c r="C13" s="2" t="s">
        <v>168</v>
      </c>
      <c r="D13" s="4" t="s">
        <v>13</v>
      </c>
      <c r="E13" s="4" t="s">
        <v>23</v>
      </c>
      <c r="F13" s="4" t="s">
        <v>9</v>
      </c>
      <c r="G13" s="4" t="s">
        <v>18</v>
      </c>
      <c r="H13" s="9">
        <v>1.44</v>
      </c>
      <c r="I13" s="4">
        <v>300</v>
      </c>
      <c r="J13" s="9">
        <f t="shared" si="0"/>
        <v>432</v>
      </c>
    </row>
    <row r="14" spans="1:10" ht="30" customHeight="1" x14ac:dyDescent="0.3">
      <c r="A14" s="4">
        <v>610520</v>
      </c>
      <c r="B14" s="3" t="s">
        <v>169</v>
      </c>
      <c r="C14" s="2" t="s">
        <v>170</v>
      </c>
      <c r="D14" s="4" t="s">
        <v>13</v>
      </c>
      <c r="E14" s="4" t="s">
        <v>23</v>
      </c>
      <c r="F14" s="4" t="s">
        <v>9</v>
      </c>
      <c r="G14" s="4" t="s">
        <v>18</v>
      </c>
      <c r="H14" s="9">
        <v>1.1100000000000001</v>
      </c>
      <c r="I14" s="4">
        <v>700</v>
      </c>
      <c r="J14" s="9">
        <f t="shared" si="0"/>
        <v>777.00000000000011</v>
      </c>
    </row>
    <row r="15" spans="1:10" ht="30" customHeight="1" x14ac:dyDescent="0.3">
      <c r="A15" s="4">
        <v>270110</v>
      </c>
      <c r="B15" s="3" t="s">
        <v>171</v>
      </c>
      <c r="C15" s="2" t="s">
        <v>172</v>
      </c>
      <c r="D15" s="4" t="s">
        <v>13</v>
      </c>
      <c r="E15" s="4" t="s">
        <v>23</v>
      </c>
      <c r="F15" s="4" t="s">
        <v>9</v>
      </c>
      <c r="G15" s="4" t="s">
        <v>18</v>
      </c>
      <c r="H15" s="9">
        <v>1.1100000000000001</v>
      </c>
      <c r="I15" s="4">
        <v>450</v>
      </c>
      <c r="J15" s="9">
        <f>H15*I15</f>
        <v>499.50000000000006</v>
      </c>
    </row>
    <row r="16" spans="1:10" ht="30" customHeight="1" x14ac:dyDescent="0.3">
      <c r="A16" s="4">
        <v>374642</v>
      </c>
      <c r="B16" s="3" t="s">
        <v>173</v>
      </c>
      <c r="C16" s="2" t="s">
        <v>174</v>
      </c>
      <c r="D16" s="4" t="s">
        <v>13</v>
      </c>
      <c r="E16" s="4" t="s">
        <v>23</v>
      </c>
      <c r="F16" s="4" t="s">
        <v>9</v>
      </c>
      <c r="G16" s="4" t="s">
        <v>18</v>
      </c>
      <c r="H16" s="9">
        <v>1.1100000000000001</v>
      </c>
      <c r="I16" s="4">
        <v>700</v>
      </c>
      <c r="J16" s="9">
        <f>H16*I16</f>
        <v>777.00000000000011</v>
      </c>
    </row>
    <row r="17" spans="1:10" ht="30" customHeight="1" x14ac:dyDescent="0.3">
      <c r="A17" s="4">
        <v>130915</v>
      </c>
      <c r="B17" s="3" t="s">
        <v>175</v>
      </c>
      <c r="C17" s="2" t="s">
        <v>887</v>
      </c>
      <c r="D17" s="4" t="s">
        <v>13</v>
      </c>
      <c r="E17" s="4" t="s">
        <v>23</v>
      </c>
      <c r="F17" s="4" t="s">
        <v>9</v>
      </c>
      <c r="G17" s="4" t="s">
        <v>18</v>
      </c>
      <c r="H17" s="9">
        <v>1.04</v>
      </c>
      <c r="I17" s="4">
        <v>800</v>
      </c>
      <c r="J17" s="9">
        <f>H17*I17</f>
        <v>832</v>
      </c>
    </row>
    <row r="18" spans="1:10" x14ac:dyDescent="0.3">
      <c r="A18" s="86" t="s">
        <v>8</v>
      </c>
      <c r="B18" s="87"/>
      <c r="C18" s="87"/>
      <c r="D18" s="87"/>
      <c r="E18" s="87"/>
      <c r="F18" s="87"/>
      <c r="G18" s="88"/>
      <c r="H18" s="10">
        <f>SUM(H3:H17)</f>
        <v>17.839999999999996</v>
      </c>
      <c r="I18" s="1">
        <f>SUM(I3:I17)</f>
        <v>19300</v>
      </c>
      <c r="J18" s="10">
        <f>SUM(J3:J17)</f>
        <v>10810</v>
      </c>
    </row>
    <row r="20" spans="1:10" x14ac:dyDescent="0.3">
      <c r="B20" s="46" t="s">
        <v>746</v>
      </c>
      <c r="C20" s="47">
        <v>24</v>
      </c>
    </row>
  </sheetData>
  <mergeCells count="2">
    <mergeCell ref="A18:G18"/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opLeftCell="B1" workbookViewId="0">
      <pane ySplit="2" topLeftCell="A3" activePane="bottomLeft" state="frozen"/>
      <selection pane="bottomLeft" activeCell="B17" sqref="B17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557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24.9" customHeight="1" x14ac:dyDescent="0.3">
      <c r="A3" s="4">
        <v>5436</v>
      </c>
      <c r="B3" s="19" t="s">
        <v>558</v>
      </c>
      <c r="C3" s="19" t="s">
        <v>559</v>
      </c>
      <c r="D3" s="4" t="s">
        <v>508</v>
      </c>
      <c r="E3" s="4" t="s">
        <v>426</v>
      </c>
      <c r="F3" s="9">
        <v>7.7</v>
      </c>
      <c r="G3" s="4">
        <v>50</v>
      </c>
      <c r="H3" s="9">
        <f>F3*G3</f>
        <v>385</v>
      </c>
    </row>
    <row r="4" spans="1:8" ht="24.9" customHeight="1" x14ac:dyDescent="0.3">
      <c r="A4" s="4">
        <v>5436</v>
      </c>
      <c r="B4" s="19" t="s">
        <v>558</v>
      </c>
      <c r="C4" s="19" t="s">
        <v>560</v>
      </c>
      <c r="D4" s="4" t="s">
        <v>508</v>
      </c>
      <c r="E4" s="4" t="s">
        <v>426</v>
      </c>
      <c r="F4" s="9">
        <v>165</v>
      </c>
      <c r="G4" s="4">
        <v>1</v>
      </c>
      <c r="H4" s="9">
        <f>F4*G4</f>
        <v>165</v>
      </c>
    </row>
    <row r="5" spans="1:8" ht="24.9" customHeight="1" x14ac:dyDescent="0.3">
      <c r="A5" s="4">
        <v>5436</v>
      </c>
      <c r="B5" s="19" t="s">
        <v>558</v>
      </c>
      <c r="C5" s="19" t="s">
        <v>561</v>
      </c>
      <c r="D5" s="4" t="s">
        <v>508</v>
      </c>
      <c r="E5" s="4" t="s">
        <v>426</v>
      </c>
      <c r="F5" s="9">
        <v>55</v>
      </c>
      <c r="G5" s="4">
        <v>7</v>
      </c>
      <c r="H5" s="9">
        <f>F5*G5</f>
        <v>385</v>
      </c>
    </row>
    <row r="6" spans="1:8" ht="24.9" customHeight="1" x14ac:dyDescent="0.3">
      <c r="A6" s="4">
        <v>5436</v>
      </c>
      <c r="B6" s="19" t="s">
        <v>558</v>
      </c>
      <c r="C6" s="19" t="s">
        <v>562</v>
      </c>
      <c r="D6" s="4" t="s">
        <v>508</v>
      </c>
      <c r="E6" s="4" t="s">
        <v>426</v>
      </c>
      <c r="F6" s="9">
        <v>44</v>
      </c>
      <c r="G6" s="4">
        <v>8</v>
      </c>
      <c r="H6" s="9">
        <f>F6*G6</f>
        <v>352</v>
      </c>
    </row>
    <row r="7" spans="1:8" ht="24.9" customHeight="1" x14ac:dyDescent="0.3">
      <c r="A7" s="4">
        <v>5436</v>
      </c>
      <c r="B7" s="19" t="s">
        <v>558</v>
      </c>
      <c r="C7" s="19" t="s">
        <v>563</v>
      </c>
      <c r="D7" s="4" t="s">
        <v>508</v>
      </c>
      <c r="E7" s="4" t="s">
        <v>426</v>
      </c>
      <c r="F7" s="9">
        <v>88</v>
      </c>
      <c r="G7" s="4">
        <v>5</v>
      </c>
      <c r="H7" s="9">
        <f>F7*G7</f>
        <v>440</v>
      </c>
    </row>
    <row r="8" spans="1:8" x14ac:dyDescent="0.3">
      <c r="A8" s="86" t="s">
        <v>8</v>
      </c>
      <c r="B8" s="87"/>
      <c r="C8" s="87"/>
      <c r="D8" s="87"/>
      <c r="E8" s="87"/>
      <c r="F8" s="10">
        <f>SUM(F3:F7)</f>
        <v>359.7</v>
      </c>
      <c r="G8" s="10">
        <f>SUM(G3:G7)</f>
        <v>71</v>
      </c>
      <c r="H8" s="10">
        <f>SUM(H3:H7)</f>
        <v>1727</v>
      </c>
    </row>
    <row r="10" spans="1:8" x14ac:dyDescent="0.3">
      <c r="B10" s="46" t="s">
        <v>773</v>
      </c>
      <c r="C10" s="47">
        <v>27</v>
      </c>
    </row>
  </sheetData>
  <mergeCells count="2">
    <mergeCell ref="A1:H1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455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16152</v>
      </c>
      <c r="B3" s="2" t="s">
        <v>444</v>
      </c>
      <c r="C3" s="2" t="s">
        <v>479</v>
      </c>
      <c r="D3" s="4" t="s">
        <v>434</v>
      </c>
      <c r="E3" s="4" t="s">
        <v>426</v>
      </c>
      <c r="F3" s="9">
        <v>88.59</v>
      </c>
      <c r="G3" s="4">
        <v>149</v>
      </c>
      <c r="H3" s="4">
        <f>F3*G3</f>
        <v>13199.91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88.59</v>
      </c>
      <c r="G4" s="1">
        <f>SUM(G3:G3)</f>
        <v>149</v>
      </c>
      <c r="H4" s="10">
        <f>SUM(H3:H3)</f>
        <v>13199.91</v>
      </c>
    </row>
    <row r="6" spans="1:8" x14ac:dyDescent="0.3">
      <c r="B6" s="46" t="s">
        <v>746</v>
      </c>
      <c r="C6" s="47">
        <v>40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topLeftCell="B1" workbookViewId="0">
      <pane ySplit="2" topLeftCell="A3" activePane="bottomLeft" state="frozen"/>
      <selection pane="bottomLeft" activeCell="H11" sqref="H11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456</v>
      </c>
      <c r="B1" s="89"/>
      <c r="C1" s="89"/>
      <c r="D1" s="89"/>
      <c r="E1" s="89"/>
      <c r="F1" s="89"/>
      <c r="G1" s="89"/>
      <c r="H1" s="89"/>
    </row>
    <row r="2" spans="1:8" x14ac:dyDescent="0.3">
      <c r="A2" s="1" t="s">
        <v>423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7.5" customHeight="1" x14ac:dyDescent="0.3">
      <c r="A3" s="4">
        <v>892</v>
      </c>
      <c r="B3" s="2" t="s">
        <v>478</v>
      </c>
      <c r="C3" s="2" t="s">
        <v>475</v>
      </c>
      <c r="D3" s="4" t="s">
        <v>434</v>
      </c>
      <c r="E3" s="4" t="s">
        <v>426</v>
      </c>
      <c r="F3" s="9">
        <v>973.07</v>
      </c>
      <c r="G3" s="4">
        <v>13</v>
      </c>
      <c r="H3" s="9">
        <f>F3*G3</f>
        <v>12649.91</v>
      </c>
    </row>
    <row r="4" spans="1:8" ht="37.5" customHeight="1" x14ac:dyDescent="0.3">
      <c r="A4" s="4">
        <v>892</v>
      </c>
      <c r="B4" s="2" t="s">
        <v>478</v>
      </c>
      <c r="C4" s="2" t="s">
        <v>476</v>
      </c>
      <c r="D4" s="4" t="s">
        <v>434</v>
      </c>
      <c r="E4" s="4" t="s">
        <v>426</v>
      </c>
      <c r="F4" s="9">
        <v>498</v>
      </c>
      <c r="G4" s="4">
        <v>30</v>
      </c>
      <c r="H4" s="9">
        <f>F4*G4</f>
        <v>14940</v>
      </c>
    </row>
    <row r="5" spans="1:8" ht="45" customHeight="1" x14ac:dyDescent="0.3">
      <c r="A5" s="4">
        <v>892</v>
      </c>
      <c r="B5" s="2" t="s">
        <v>478</v>
      </c>
      <c r="C5" s="2" t="s">
        <v>477</v>
      </c>
      <c r="D5" s="4" t="s">
        <v>434</v>
      </c>
      <c r="E5" s="4" t="s">
        <v>426</v>
      </c>
      <c r="F5" s="9">
        <v>251.8</v>
      </c>
      <c r="G5" s="4">
        <v>89</v>
      </c>
      <c r="H5" s="9">
        <f>F5*G5</f>
        <v>22410.2</v>
      </c>
    </row>
    <row r="6" spans="1:8" x14ac:dyDescent="0.3">
      <c r="A6" s="86" t="s">
        <v>8</v>
      </c>
      <c r="B6" s="87"/>
      <c r="C6" s="87"/>
      <c r="D6" s="87"/>
      <c r="E6" s="87"/>
      <c r="F6" s="10">
        <f>SUM(F3:F5)</f>
        <v>1722.8700000000001</v>
      </c>
      <c r="G6" s="10">
        <f>SUM(G3:G5)</f>
        <v>132</v>
      </c>
      <c r="H6" s="10">
        <f>SUM(H3:H5)</f>
        <v>50000.11</v>
      </c>
    </row>
    <row r="8" spans="1:8" x14ac:dyDescent="0.3">
      <c r="B8" s="46" t="s">
        <v>746</v>
      </c>
      <c r="C8" s="47">
        <v>40</v>
      </c>
    </row>
  </sheetData>
  <mergeCells count="2">
    <mergeCell ref="A1:H1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C11" sqref="C11"/>
    </sheetView>
  </sheetViews>
  <sheetFormatPr defaultRowHeight="14.4" x14ac:dyDescent="0.3"/>
  <cols>
    <col min="1" max="1" width="9.109375" customWidth="1"/>
    <col min="2" max="2" width="34" customWidth="1"/>
    <col min="3" max="3" width="80" customWidth="1"/>
    <col min="4" max="4" width="15.441406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509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12920</v>
      </c>
      <c r="B3" s="19" t="s">
        <v>507</v>
      </c>
      <c r="C3" s="19" t="s">
        <v>506</v>
      </c>
      <c r="D3" s="4" t="s">
        <v>508</v>
      </c>
      <c r="E3" s="4" t="s">
        <v>426</v>
      </c>
      <c r="F3" s="9">
        <v>33000</v>
      </c>
      <c r="G3" s="4">
        <v>12</v>
      </c>
      <c r="H3" s="9">
        <f>F3*G3</f>
        <v>396000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33000</v>
      </c>
      <c r="G4" s="10">
        <f>SUM(G3:G3)</f>
        <v>12</v>
      </c>
      <c r="H4" s="10">
        <f>SUM(H3:H3)</f>
        <v>396000</v>
      </c>
    </row>
    <row r="6" spans="1:8" x14ac:dyDescent="0.3">
      <c r="B6" s="46" t="s">
        <v>746</v>
      </c>
      <c r="C6" s="47">
        <v>35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C18" sqref="C18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513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s="18" customFormat="1" ht="24.9" customHeight="1" x14ac:dyDescent="0.3">
      <c r="A3" s="12">
        <v>21172</v>
      </c>
      <c r="B3" s="76" t="s">
        <v>514</v>
      </c>
      <c r="C3" s="76" t="s">
        <v>515</v>
      </c>
      <c r="D3" s="12" t="s">
        <v>24</v>
      </c>
      <c r="E3" s="12" t="s">
        <v>426</v>
      </c>
      <c r="F3" s="14">
        <v>150</v>
      </c>
      <c r="G3" s="12">
        <v>65</v>
      </c>
      <c r="H3" s="14">
        <f>F3*G3</f>
        <v>9750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150</v>
      </c>
      <c r="G4" s="10">
        <f>SUM(G3:G3)</f>
        <v>65</v>
      </c>
      <c r="H4" s="10">
        <f>SUM(H3:H3)</f>
        <v>9750</v>
      </c>
    </row>
    <row r="6" spans="1:8" x14ac:dyDescent="0.3">
      <c r="B6" s="46" t="s">
        <v>746</v>
      </c>
      <c r="C6" s="47">
        <v>46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topLeftCell="B1" workbookViewId="0">
      <pane ySplit="2" topLeftCell="A3" activePane="bottomLeft" state="frozen"/>
      <selection pane="bottomLeft" activeCell="H3" sqref="H3"/>
    </sheetView>
  </sheetViews>
  <sheetFormatPr defaultRowHeight="14.4" x14ac:dyDescent="0.3"/>
  <cols>
    <col min="1" max="1" width="9.109375" customWidth="1"/>
    <col min="2" max="2" width="46.88671875" customWidth="1"/>
    <col min="3" max="3" width="60.6640625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591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s="18" customFormat="1" ht="50.1" customHeight="1" x14ac:dyDescent="0.3">
      <c r="A3" s="12"/>
      <c r="B3" s="76" t="s">
        <v>781</v>
      </c>
      <c r="C3" s="76" t="s">
        <v>891</v>
      </c>
      <c r="D3" s="12" t="s">
        <v>434</v>
      </c>
      <c r="E3" s="12" t="s">
        <v>426</v>
      </c>
      <c r="F3" s="14">
        <v>50000</v>
      </c>
      <c r="G3" s="12">
        <v>1</v>
      </c>
      <c r="H3" s="14">
        <f t="shared" ref="H3:H4" si="0">F3*G3</f>
        <v>50000</v>
      </c>
    </row>
    <row r="4" spans="1:8" s="18" customFormat="1" ht="50.1" customHeight="1" x14ac:dyDescent="0.3">
      <c r="A4" s="12"/>
      <c r="B4" s="76" t="s">
        <v>780</v>
      </c>
      <c r="C4" s="76" t="s">
        <v>892</v>
      </c>
      <c r="D4" s="12" t="s">
        <v>434</v>
      </c>
      <c r="E4" s="12" t="s">
        <v>426</v>
      </c>
      <c r="F4" s="14">
        <v>5000</v>
      </c>
      <c r="G4" s="12">
        <v>1</v>
      </c>
      <c r="H4" s="14">
        <f t="shared" si="0"/>
        <v>5000</v>
      </c>
    </row>
    <row r="5" spans="1:8" s="18" customFormat="1" x14ac:dyDescent="0.3">
      <c r="A5" s="90" t="s">
        <v>8</v>
      </c>
      <c r="B5" s="91"/>
      <c r="C5" s="91"/>
      <c r="D5" s="91"/>
      <c r="E5" s="91"/>
      <c r="F5" s="85">
        <f>SUM(F3:F4)</f>
        <v>55000</v>
      </c>
      <c r="G5" s="85">
        <f t="shared" ref="G5:H5" si="1">SUM(G3:G4)</f>
        <v>2</v>
      </c>
      <c r="H5" s="85">
        <f t="shared" si="1"/>
        <v>55000</v>
      </c>
    </row>
    <row r="7" spans="1:8" x14ac:dyDescent="0.3">
      <c r="B7" s="51" t="s">
        <v>746</v>
      </c>
      <c r="C7" s="47">
        <v>7</v>
      </c>
      <c r="D7" s="8" t="s">
        <v>832</v>
      </c>
    </row>
    <row r="8" spans="1:8" x14ac:dyDescent="0.3">
      <c r="B8" s="51" t="s">
        <v>746</v>
      </c>
      <c r="C8" s="47">
        <v>733</v>
      </c>
      <c r="D8" s="8" t="s">
        <v>833</v>
      </c>
    </row>
  </sheetData>
  <mergeCells count="2">
    <mergeCell ref="A1:H1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H3" sqref="H3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574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36.9" customHeight="1" x14ac:dyDescent="0.3">
      <c r="A3" s="4">
        <v>24333</v>
      </c>
      <c r="B3" s="19" t="s">
        <v>575</v>
      </c>
      <c r="C3" s="19" t="s">
        <v>576</v>
      </c>
      <c r="D3" s="4" t="s">
        <v>434</v>
      </c>
      <c r="E3" s="4" t="s">
        <v>426</v>
      </c>
      <c r="F3" s="9">
        <v>13125.94</v>
      </c>
      <c r="G3" s="4">
        <v>12</v>
      </c>
      <c r="H3" s="9">
        <f>F3*G3</f>
        <v>157511.28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13125.94</v>
      </c>
      <c r="G4" s="10">
        <f>SUM(G3:G3)</f>
        <v>12</v>
      </c>
      <c r="H4" s="10">
        <f>SUM(H3:H3)</f>
        <v>157511.28</v>
      </c>
    </row>
    <row r="6" spans="1:8" x14ac:dyDescent="0.3">
      <c r="B6" s="46" t="s">
        <v>746</v>
      </c>
      <c r="C6" s="47">
        <v>28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C14" sqref="C14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577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s="18" customFormat="1" ht="45" customHeight="1" x14ac:dyDescent="0.3">
      <c r="A3" s="12">
        <v>26751</v>
      </c>
      <c r="B3" s="76" t="s">
        <v>578</v>
      </c>
      <c r="C3" s="76" t="s">
        <v>579</v>
      </c>
      <c r="D3" s="12" t="s">
        <v>508</v>
      </c>
      <c r="E3" s="12" t="s">
        <v>426</v>
      </c>
      <c r="F3" s="14">
        <v>1683.29</v>
      </c>
      <c r="G3" s="12">
        <v>12</v>
      </c>
      <c r="H3" s="14">
        <f>F3*G3</f>
        <v>20199.48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1683.29</v>
      </c>
      <c r="G4" s="10">
        <f>SUM(G3:G3)</f>
        <v>12</v>
      </c>
      <c r="H4" s="10">
        <f>SUM(H3:H3)</f>
        <v>20199.48</v>
      </c>
    </row>
    <row r="6" spans="1:8" x14ac:dyDescent="0.3">
      <c r="B6" s="51" t="s">
        <v>746</v>
      </c>
      <c r="C6" s="47">
        <v>28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>
      <pane ySplit="2" topLeftCell="A3" activePane="bottomLeft" state="frozen"/>
      <selection pane="bottomLeft" activeCell="G11" sqref="G11"/>
    </sheetView>
  </sheetViews>
  <sheetFormatPr defaultRowHeight="14.4" x14ac:dyDescent="0.3"/>
  <cols>
    <col min="1" max="1" width="9.109375" customWidth="1"/>
    <col min="2" max="2" width="35.44140625" customWidth="1"/>
    <col min="3" max="3" width="80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580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129.9" customHeight="1" x14ac:dyDescent="0.3">
      <c r="A3" s="4">
        <v>27758</v>
      </c>
      <c r="B3" s="19" t="s">
        <v>874</v>
      </c>
      <c r="C3" s="19" t="s">
        <v>873</v>
      </c>
      <c r="D3" s="4" t="s">
        <v>508</v>
      </c>
      <c r="E3" s="4" t="s">
        <v>426</v>
      </c>
      <c r="F3" s="9">
        <v>470.95</v>
      </c>
      <c r="G3" s="4">
        <v>12</v>
      </c>
      <c r="H3" s="9">
        <f>F3*G3</f>
        <v>5651.4</v>
      </c>
    </row>
    <row r="4" spans="1:8" ht="45" customHeight="1" x14ac:dyDescent="0.3">
      <c r="A4" s="4">
        <v>16918</v>
      </c>
      <c r="B4" s="19" t="s">
        <v>875</v>
      </c>
      <c r="C4" s="19" t="s">
        <v>871</v>
      </c>
      <c r="D4" s="4" t="s">
        <v>508</v>
      </c>
      <c r="E4" s="4" t="s">
        <v>426</v>
      </c>
      <c r="F4" s="9">
        <v>2900</v>
      </c>
      <c r="G4" s="4">
        <v>1</v>
      </c>
      <c r="H4" s="9">
        <f>F4*G4</f>
        <v>2900</v>
      </c>
    </row>
    <row r="5" spans="1:8" ht="45" customHeight="1" x14ac:dyDescent="0.3">
      <c r="A5" s="4">
        <v>24333</v>
      </c>
      <c r="B5" s="19" t="s">
        <v>876</v>
      </c>
      <c r="C5" s="19" t="s">
        <v>575</v>
      </c>
      <c r="D5" s="4" t="s">
        <v>508</v>
      </c>
      <c r="E5" s="4" t="s">
        <v>426</v>
      </c>
      <c r="F5" s="9">
        <v>67.650000000000006</v>
      </c>
      <c r="G5" s="4">
        <v>1</v>
      </c>
      <c r="H5" s="9">
        <f>F5*G5</f>
        <v>67.650000000000006</v>
      </c>
    </row>
    <row r="6" spans="1:8" ht="45" customHeight="1" x14ac:dyDescent="0.3">
      <c r="A6" s="4">
        <v>3840</v>
      </c>
      <c r="B6" s="19" t="s">
        <v>877</v>
      </c>
      <c r="C6" s="19" t="s">
        <v>872</v>
      </c>
      <c r="D6" s="4" t="s">
        <v>508</v>
      </c>
      <c r="E6" s="4" t="s">
        <v>426</v>
      </c>
      <c r="F6" s="9">
        <v>200</v>
      </c>
      <c r="G6" s="4">
        <v>1</v>
      </c>
      <c r="H6" s="9">
        <f>F6*G6</f>
        <v>200</v>
      </c>
    </row>
    <row r="7" spans="1:8" x14ac:dyDescent="0.3">
      <c r="A7" s="86" t="s">
        <v>8</v>
      </c>
      <c r="B7" s="87"/>
      <c r="C7" s="87"/>
      <c r="D7" s="87"/>
      <c r="E7" s="87"/>
      <c r="F7" s="10">
        <f>SUM(F3:F6)</f>
        <v>3638.6</v>
      </c>
      <c r="G7" s="10">
        <f t="shared" ref="G7:H7" si="0">SUM(G3:G6)</f>
        <v>15</v>
      </c>
      <c r="H7" s="10">
        <f t="shared" si="0"/>
        <v>8819.0499999999993</v>
      </c>
    </row>
    <row r="9" spans="1:8" x14ac:dyDescent="0.3">
      <c r="B9" s="51" t="s">
        <v>746</v>
      </c>
      <c r="C9" s="47">
        <v>28</v>
      </c>
    </row>
  </sheetData>
  <mergeCells count="2">
    <mergeCell ref="A1:H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topLeftCell="B1" workbookViewId="0">
      <pane ySplit="2" topLeftCell="A3" activePane="bottomLeft" state="frozen"/>
      <selection pane="bottomLeft" activeCell="B9" sqref="B9:C9"/>
    </sheetView>
  </sheetViews>
  <sheetFormatPr defaultRowHeight="14.4" x14ac:dyDescent="0.3"/>
  <cols>
    <col min="1" max="1" width="9.109375" customWidth="1"/>
    <col min="2" max="2" width="46.88671875" customWidth="1"/>
    <col min="3" max="3" width="60.6640625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587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20.100000000000001" customHeight="1" x14ac:dyDescent="0.3">
      <c r="A3" s="4">
        <v>27162</v>
      </c>
      <c r="B3" s="19" t="s">
        <v>582</v>
      </c>
      <c r="C3" s="19" t="s">
        <v>581</v>
      </c>
      <c r="D3" s="4" t="s">
        <v>434</v>
      </c>
      <c r="E3" s="4" t="s">
        <v>426</v>
      </c>
      <c r="F3" s="9">
        <v>300</v>
      </c>
      <c r="G3" s="4">
        <v>1</v>
      </c>
      <c r="H3" s="9">
        <f>F3*G3</f>
        <v>300</v>
      </c>
    </row>
    <row r="4" spans="1:8" ht="20.100000000000001" customHeight="1" x14ac:dyDescent="0.3">
      <c r="A4" s="4">
        <v>27227</v>
      </c>
      <c r="B4" s="19" t="s">
        <v>584</v>
      </c>
      <c r="C4" s="19" t="s">
        <v>583</v>
      </c>
      <c r="D4" s="4" t="s">
        <v>434</v>
      </c>
      <c r="E4" s="4" t="s">
        <v>426</v>
      </c>
      <c r="F4" s="9">
        <v>280</v>
      </c>
      <c r="G4" s="4">
        <v>1</v>
      </c>
      <c r="H4" s="9">
        <f>F4*G4</f>
        <v>280</v>
      </c>
    </row>
    <row r="5" spans="1:8" ht="20.100000000000001" customHeight="1" x14ac:dyDescent="0.3">
      <c r="A5" s="4">
        <v>27189</v>
      </c>
      <c r="B5" s="19" t="s">
        <v>586</v>
      </c>
      <c r="C5" s="19" t="s">
        <v>585</v>
      </c>
      <c r="D5" s="4" t="s">
        <v>434</v>
      </c>
      <c r="E5" s="4" t="s">
        <v>426</v>
      </c>
      <c r="F5" s="9">
        <v>310</v>
      </c>
      <c r="G5" s="4">
        <v>13</v>
      </c>
      <c r="H5" s="9">
        <f>F5*G5</f>
        <v>4030</v>
      </c>
    </row>
    <row r="6" spans="1:8" ht="20.100000000000001" customHeight="1" x14ac:dyDescent="0.3">
      <c r="A6" s="4">
        <v>27189</v>
      </c>
      <c r="B6" s="19" t="s">
        <v>586</v>
      </c>
      <c r="C6" s="19" t="s">
        <v>585</v>
      </c>
      <c r="D6" s="4" t="s">
        <v>434</v>
      </c>
      <c r="E6" s="4" t="s">
        <v>426</v>
      </c>
      <c r="F6" s="9">
        <v>280</v>
      </c>
      <c r="G6" s="4">
        <v>5</v>
      </c>
      <c r="H6" s="9">
        <f>F6*G6</f>
        <v>1400</v>
      </c>
    </row>
    <row r="7" spans="1:8" x14ac:dyDescent="0.3">
      <c r="A7" s="86" t="s">
        <v>8</v>
      </c>
      <c r="B7" s="87"/>
      <c r="C7" s="87"/>
      <c r="D7" s="87"/>
      <c r="E7" s="87"/>
      <c r="F7" s="10">
        <f>SUM(F3:F6)</f>
        <v>1170</v>
      </c>
      <c r="G7" s="10">
        <f>SUM(G3:G6)</f>
        <v>20</v>
      </c>
      <c r="H7" s="10">
        <f>SUM(H3:H6)</f>
        <v>6010</v>
      </c>
    </row>
    <row r="9" spans="1:8" x14ac:dyDescent="0.3">
      <c r="B9" s="51" t="s">
        <v>746</v>
      </c>
      <c r="C9" s="47">
        <v>28</v>
      </c>
    </row>
  </sheetData>
  <mergeCells count="2">
    <mergeCell ref="A1:H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workbookViewId="0">
      <pane ySplit="2" topLeftCell="A57" activePane="bottomLeft" state="frozen"/>
      <selection pane="bottomLeft" activeCell="H68" sqref="H68"/>
    </sheetView>
  </sheetViews>
  <sheetFormatPr defaultRowHeight="14.4" x14ac:dyDescent="0.3"/>
  <cols>
    <col min="1" max="1" width="9.109375" customWidth="1"/>
    <col min="2" max="2" width="41.33203125" customWidth="1"/>
    <col min="3" max="3" width="80" customWidth="1"/>
    <col min="4" max="4" width="22.109375" style="8" customWidth="1"/>
    <col min="5" max="5" width="20.5546875" style="8" customWidth="1"/>
    <col min="6" max="6" width="12.6640625" style="8" customWidth="1"/>
    <col min="7" max="7" width="15" style="8" customWidth="1"/>
    <col min="8" max="8" width="14.44140625" style="8" bestFit="1" customWidth="1"/>
    <col min="9" max="9" width="14" style="8" customWidth="1"/>
    <col min="10" max="10" width="13.88671875" style="8" customWidth="1"/>
    <col min="11" max="11" width="14.6640625" hidden="1" customWidth="1"/>
  </cols>
  <sheetData>
    <row r="1" spans="1:11" ht="27" customHeight="1" x14ac:dyDescent="0.3">
      <c r="A1" s="89" t="s">
        <v>262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1" ht="45" customHeight="1" x14ac:dyDescent="0.3">
      <c r="A3" s="4">
        <v>245846</v>
      </c>
      <c r="B3" s="3" t="s">
        <v>177</v>
      </c>
      <c r="C3" s="2" t="s">
        <v>178</v>
      </c>
      <c r="D3" s="4" t="s">
        <v>179</v>
      </c>
      <c r="E3" s="4" t="s">
        <v>23</v>
      </c>
      <c r="F3" s="4" t="s">
        <v>9</v>
      </c>
      <c r="G3" s="4" t="s">
        <v>18</v>
      </c>
      <c r="H3" s="9">
        <v>50</v>
      </c>
      <c r="I3" s="4">
        <v>60</v>
      </c>
      <c r="J3" s="9">
        <f>H3*I3</f>
        <v>3000</v>
      </c>
      <c r="K3" s="17">
        <f>H3*I3</f>
        <v>3000</v>
      </c>
    </row>
    <row r="4" spans="1:11" ht="45" customHeight="1" x14ac:dyDescent="0.3">
      <c r="A4" s="4">
        <v>232729</v>
      </c>
      <c r="B4" s="3" t="s">
        <v>181</v>
      </c>
      <c r="C4" s="2" t="s">
        <v>180</v>
      </c>
      <c r="D4" s="4" t="s">
        <v>179</v>
      </c>
      <c r="E4" s="4" t="s">
        <v>23</v>
      </c>
      <c r="F4" s="4" t="s">
        <v>9</v>
      </c>
      <c r="G4" s="4" t="s">
        <v>18</v>
      </c>
      <c r="H4" s="9">
        <v>12</v>
      </c>
      <c r="I4" s="4">
        <v>10</v>
      </c>
      <c r="J4" s="9">
        <f t="shared" ref="J4:J60" si="0">H4*I4</f>
        <v>120</v>
      </c>
      <c r="K4" s="17">
        <f t="shared" ref="K4:K60" si="1">H4*I4</f>
        <v>120</v>
      </c>
    </row>
    <row r="5" spans="1:11" ht="45" customHeight="1" x14ac:dyDescent="0.3">
      <c r="A5" s="4">
        <v>430290</v>
      </c>
      <c r="B5" s="3" t="s">
        <v>182</v>
      </c>
      <c r="C5" s="2" t="s">
        <v>183</v>
      </c>
      <c r="D5" s="4" t="s">
        <v>179</v>
      </c>
      <c r="E5" s="4" t="s">
        <v>23</v>
      </c>
      <c r="F5" s="4" t="s">
        <v>9</v>
      </c>
      <c r="G5" s="4" t="s">
        <v>18</v>
      </c>
      <c r="H5" s="9">
        <v>1.5</v>
      </c>
      <c r="I5" s="4">
        <v>40</v>
      </c>
      <c r="J5" s="9">
        <f t="shared" si="0"/>
        <v>60</v>
      </c>
      <c r="K5" s="17">
        <f t="shared" si="1"/>
        <v>60</v>
      </c>
    </row>
    <row r="6" spans="1:11" ht="45" customHeight="1" x14ac:dyDescent="0.3">
      <c r="A6" s="4">
        <v>461733</v>
      </c>
      <c r="B6" s="3" t="s">
        <v>184</v>
      </c>
      <c r="C6" s="2" t="s">
        <v>186</v>
      </c>
      <c r="D6" s="4" t="s">
        <v>179</v>
      </c>
      <c r="E6" s="4" t="s">
        <v>23</v>
      </c>
      <c r="F6" s="4" t="s">
        <v>9</v>
      </c>
      <c r="G6" s="4" t="s">
        <v>18</v>
      </c>
      <c r="H6" s="9">
        <v>45</v>
      </c>
      <c r="I6" s="4">
        <v>12</v>
      </c>
      <c r="J6" s="9">
        <f t="shared" si="0"/>
        <v>540</v>
      </c>
      <c r="K6" s="17">
        <f t="shared" si="1"/>
        <v>540</v>
      </c>
    </row>
    <row r="7" spans="1:11" ht="45" customHeight="1" x14ac:dyDescent="0.3">
      <c r="A7" s="4">
        <v>428584</v>
      </c>
      <c r="B7" s="2" t="s">
        <v>187</v>
      </c>
      <c r="C7" s="2" t="s">
        <v>185</v>
      </c>
      <c r="D7" s="4" t="s">
        <v>179</v>
      </c>
      <c r="E7" s="4" t="s">
        <v>23</v>
      </c>
      <c r="F7" s="4" t="s">
        <v>9</v>
      </c>
      <c r="G7" s="4" t="s">
        <v>18</v>
      </c>
      <c r="H7" s="9">
        <v>2.2999999999999998</v>
      </c>
      <c r="I7" s="4">
        <v>60</v>
      </c>
      <c r="J7" s="9">
        <f t="shared" si="0"/>
        <v>138</v>
      </c>
      <c r="K7" s="17">
        <f t="shared" si="1"/>
        <v>138</v>
      </c>
    </row>
    <row r="8" spans="1:11" ht="45" customHeight="1" x14ac:dyDescent="0.3">
      <c r="A8" s="4">
        <v>602026</v>
      </c>
      <c r="B8" s="2" t="s">
        <v>189</v>
      </c>
      <c r="C8" s="2" t="s">
        <v>188</v>
      </c>
      <c r="D8" s="4" t="s">
        <v>179</v>
      </c>
      <c r="E8" s="4" t="s">
        <v>23</v>
      </c>
      <c r="F8" s="4" t="s">
        <v>9</v>
      </c>
      <c r="G8" s="4" t="s">
        <v>18</v>
      </c>
      <c r="H8" s="9">
        <v>8</v>
      </c>
      <c r="I8" s="4">
        <v>200</v>
      </c>
      <c r="J8" s="9">
        <f t="shared" si="0"/>
        <v>1600</v>
      </c>
      <c r="K8" s="17">
        <f t="shared" si="1"/>
        <v>1600</v>
      </c>
    </row>
    <row r="9" spans="1:11" ht="45" customHeight="1" x14ac:dyDescent="0.3">
      <c r="A9" s="5">
        <v>602026</v>
      </c>
      <c r="B9" s="6" t="s">
        <v>190</v>
      </c>
      <c r="C9" s="2" t="s">
        <v>191</v>
      </c>
      <c r="D9" s="4" t="s">
        <v>179</v>
      </c>
      <c r="E9" s="4" t="s">
        <v>23</v>
      </c>
      <c r="F9" s="4" t="s">
        <v>9</v>
      </c>
      <c r="G9" s="4" t="s">
        <v>18</v>
      </c>
      <c r="H9" s="9">
        <v>11</v>
      </c>
      <c r="I9" s="4">
        <v>300</v>
      </c>
      <c r="J9" s="9">
        <f t="shared" si="0"/>
        <v>3300</v>
      </c>
      <c r="K9" s="17">
        <f t="shared" si="1"/>
        <v>3300</v>
      </c>
    </row>
    <row r="10" spans="1:11" ht="45" customHeight="1" x14ac:dyDescent="0.3">
      <c r="A10" s="5">
        <v>413172</v>
      </c>
      <c r="B10" s="7" t="s">
        <v>192</v>
      </c>
      <c r="C10" s="2" t="s">
        <v>193</v>
      </c>
      <c r="D10" s="4" t="s">
        <v>179</v>
      </c>
      <c r="E10" s="4" t="s">
        <v>23</v>
      </c>
      <c r="F10" s="4" t="s">
        <v>9</v>
      </c>
      <c r="G10" s="4" t="s">
        <v>18</v>
      </c>
      <c r="H10" s="9">
        <v>4.9000000000000004</v>
      </c>
      <c r="I10" s="4">
        <v>360</v>
      </c>
      <c r="J10" s="9">
        <f t="shared" si="0"/>
        <v>1764.0000000000002</v>
      </c>
      <c r="K10" s="17">
        <f t="shared" si="1"/>
        <v>1764.0000000000002</v>
      </c>
    </row>
    <row r="11" spans="1:11" ht="45" customHeight="1" x14ac:dyDescent="0.3">
      <c r="A11" s="4">
        <v>285378</v>
      </c>
      <c r="B11" s="3" t="s">
        <v>194</v>
      </c>
      <c r="C11" s="2" t="s">
        <v>195</v>
      </c>
      <c r="D11" s="4" t="s">
        <v>179</v>
      </c>
      <c r="E11" s="4" t="s">
        <v>23</v>
      </c>
      <c r="F11" s="4" t="s">
        <v>9</v>
      </c>
      <c r="G11" s="4" t="s">
        <v>18</v>
      </c>
      <c r="H11" s="9">
        <v>1.5</v>
      </c>
      <c r="I11" s="4">
        <v>1000</v>
      </c>
      <c r="J11" s="9">
        <f t="shared" si="0"/>
        <v>1500</v>
      </c>
      <c r="K11" s="17">
        <f t="shared" si="1"/>
        <v>1500</v>
      </c>
    </row>
    <row r="12" spans="1:11" ht="45" customHeight="1" x14ac:dyDescent="0.3">
      <c r="A12" s="4">
        <v>285380</v>
      </c>
      <c r="B12" s="3" t="s">
        <v>196</v>
      </c>
      <c r="C12" s="2" t="s">
        <v>197</v>
      </c>
      <c r="D12" s="4" t="s">
        <v>179</v>
      </c>
      <c r="E12" s="4" t="s">
        <v>23</v>
      </c>
      <c r="F12" s="4" t="s">
        <v>9</v>
      </c>
      <c r="G12" s="4" t="s">
        <v>18</v>
      </c>
      <c r="H12" s="9">
        <v>1.5</v>
      </c>
      <c r="I12" s="4">
        <v>500</v>
      </c>
      <c r="J12" s="9">
        <f t="shared" si="0"/>
        <v>750</v>
      </c>
      <c r="K12" s="17">
        <f t="shared" si="1"/>
        <v>750</v>
      </c>
    </row>
    <row r="13" spans="1:11" ht="45" customHeight="1" x14ac:dyDescent="0.3">
      <c r="A13" s="4">
        <v>285382</v>
      </c>
      <c r="B13" s="3" t="s">
        <v>198</v>
      </c>
      <c r="C13" s="2" t="s">
        <v>199</v>
      </c>
      <c r="D13" s="4" t="s">
        <v>179</v>
      </c>
      <c r="E13" s="4" t="s">
        <v>23</v>
      </c>
      <c r="F13" s="4" t="s">
        <v>9</v>
      </c>
      <c r="G13" s="4" t="s">
        <v>18</v>
      </c>
      <c r="H13" s="9">
        <v>1.5</v>
      </c>
      <c r="I13" s="4">
        <v>300</v>
      </c>
      <c r="J13" s="9">
        <f t="shared" si="0"/>
        <v>450</v>
      </c>
      <c r="K13" s="17">
        <f t="shared" si="1"/>
        <v>450</v>
      </c>
    </row>
    <row r="14" spans="1:11" ht="45" customHeight="1" x14ac:dyDescent="0.3">
      <c r="A14" s="4">
        <v>288944</v>
      </c>
      <c r="B14" s="3" t="s">
        <v>200</v>
      </c>
      <c r="C14" s="2" t="s">
        <v>201</v>
      </c>
      <c r="D14" s="4" t="s">
        <v>179</v>
      </c>
      <c r="E14" s="4" t="s">
        <v>24</v>
      </c>
      <c r="F14" s="4" t="s">
        <v>9</v>
      </c>
      <c r="G14" s="4" t="s">
        <v>18</v>
      </c>
      <c r="H14" s="9">
        <v>1.5</v>
      </c>
      <c r="I14" s="4">
        <v>50</v>
      </c>
      <c r="J14" s="9">
        <f t="shared" si="0"/>
        <v>75</v>
      </c>
      <c r="K14" s="17">
        <f t="shared" si="1"/>
        <v>75</v>
      </c>
    </row>
    <row r="15" spans="1:11" ht="45" customHeight="1" x14ac:dyDescent="0.3">
      <c r="A15" s="4">
        <v>271776</v>
      </c>
      <c r="B15" s="3" t="s">
        <v>202</v>
      </c>
      <c r="C15" s="2" t="s">
        <v>203</v>
      </c>
      <c r="D15" s="4" t="s">
        <v>179</v>
      </c>
      <c r="E15" s="4" t="s">
        <v>23</v>
      </c>
      <c r="F15" s="4" t="s">
        <v>9</v>
      </c>
      <c r="G15" s="4" t="s">
        <v>18</v>
      </c>
      <c r="H15" s="9">
        <v>3.55</v>
      </c>
      <c r="I15" s="4">
        <v>150</v>
      </c>
      <c r="J15" s="9">
        <f t="shared" si="0"/>
        <v>532.5</v>
      </c>
      <c r="K15" s="17">
        <f t="shared" si="1"/>
        <v>532.5</v>
      </c>
    </row>
    <row r="16" spans="1:11" ht="45" customHeight="1" x14ac:dyDescent="0.3">
      <c r="A16" s="4">
        <v>271779</v>
      </c>
      <c r="B16" s="3" t="s">
        <v>204</v>
      </c>
      <c r="C16" s="2" t="s">
        <v>205</v>
      </c>
      <c r="D16" s="4" t="s">
        <v>179</v>
      </c>
      <c r="E16" s="4" t="s">
        <v>23</v>
      </c>
      <c r="F16" s="4" t="s">
        <v>9</v>
      </c>
      <c r="G16" s="4" t="s">
        <v>18</v>
      </c>
      <c r="H16" s="9">
        <v>3.55</v>
      </c>
      <c r="I16" s="4">
        <v>100</v>
      </c>
      <c r="J16" s="9">
        <f t="shared" si="0"/>
        <v>355</v>
      </c>
      <c r="K16" s="17">
        <f t="shared" si="1"/>
        <v>355</v>
      </c>
    </row>
    <row r="17" spans="1:11" ht="45" customHeight="1" x14ac:dyDescent="0.3">
      <c r="A17" s="4">
        <v>354895</v>
      </c>
      <c r="B17" s="3" t="s">
        <v>206</v>
      </c>
      <c r="C17" s="2" t="s">
        <v>209</v>
      </c>
      <c r="D17" s="4" t="s">
        <v>179</v>
      </c>
      <c r="E17" s="4" t="s">
        <v>23</v>
      </c>
      <c r="F17" s="4" t="s">
        <v>9</v>
      </c>
      <c r="G17" s="4" t="s">
        <v>18</v>
      </c>
      <c r="H17" s="9">
        <v>13</v>
      </c>
      <c r="I17" s="4">
        <v>12</v>
      </c>
      <c r="J17" s="9">
        <f t="shared" si="0"/>
        <v>156</v>
      </c>
      <c r="K17" s="17">
        <f t="shared" si="1"/>
        <v>156</v>
      </c>
    </row>
    <row r="18" spans="1:11" ht="45" customHeight="1" x14ac:dyDescent="0.3">
      <c r="A18" s="4">
        <v>292787</v>
      </c>
      <c r="B18" s="3" t="s">
        <v>207</v>
      </c>
      <c r="C18" s="2" t="s">
        <v>210</v>
      </c>
      <c r="D18" s="4" t="s">
        <v>179</v>
      </c>
      <c r="E18" s="4" t="s">
        <v>23</v>
      </c>
      <c r="F18" s="4" t="s">
        <v>9</v>
      </c>
      <c r="G18" s="4" t="s">
        <v>18</v>
      </c>
      <c r="H18" s="9">
        <v>2</v>
      </c>
      <c r="I18" s="4">
        <v>72</v>
      </c>
      <c r="J18" s="9">
        <f t="shared" si="0"/>
        <v>144</v>
      </c>
      <c r="K18" s="17">
        <f t="shared" si="1"/>
        <v>144</v>
      </c>
    </row>
    <row r="19" spans="1:11" ht="45" customHeight="1" x14ac:dyDescent="0.3">
      <c r="A19" s="4">
        <v>313939</v>
      </c>
      <c r="B19" s="3" t="s">
        <v>208</v>
      </c>
      <c r="C19" s="2" t="s">
        <v>211</v>
      </c>
      <c r="D19" s="4" t="s">
        <v>179</v>
      </c>
      <c r="E19" s="4" t="s">
        <v>23</v>
      </c>
      <c r="F19" s="4" t="s">
        <v>9</v>
      </c>
      <c r="G19" s="4" t="s">
        <v>18</v>
      </c>
      <c r="H19" s="14">
        <v>3.5</v>
      </c>
      <c r="I19" s="4">
        <v>20</v>
      </c>
      <c r="J19" s="9">
        <f t="shared" si="0"/>
        <v>70</v>
      </c>
      <c r="K19" s="17">
        <f t="shared" si="1"/>
        <v>70</v>
      </c>
    </row>
    <row r="20" spans="1:11" ht="45" customHeight="1" x14ac:dyDescent="0.3">
      <c r="A20" s="4">
        <v>420598</v>
      </c>
      <c r="B20" s="3" t="s">
        <v>212</v>
      </c>
      <c r="C20" s="2" t="s">
        <v>213</v>
      </c>
      <c r="D20" s="4" t="s">
        <v>179</v>
      </c>
      <c r="E20" s="4" t="s">
        <v>23</v>
      </c>
      <c r="F20" s="4" t="s">
        <v>9</v>
      </c>
      <c r="G20" s="4" t="s">
        <v>18</v>
      </c>
      <c r="H20" s="14">
        <v>13</v>
      </c>
      <c r="I20" s="4">
        <v>36</v>
      </c>
      <c r="J20" s="9">
        <f t="shared" si="0"/>
        <v>468</v>
      </c>
      <c r="K20" s="17">
        <f t="shared" si="1"/>
        <v>468</v>
      </c>
    </row>
    <row r="21" spans="1:11" ht="45" customHeight="1" x14ac:dyDescent="0.3">
      <c r="A21" s="4">
        <v>250726</v>
      </c>
      <c r="B21" s="3" t="s">
        <v>214</v>
      </c>
      <c r="C21" s="2" t="s">
        <v>215</v>
      </c>
      <c r="D21" s="4" t="s">
        <v>179</v>
      </c>
      <c r="E21" s="4" t="s">
        <v>23</v>
      </c>
      <c r="F21" s="4" t="s">
        <v>9</v>
      </c>
      <c r="G21" s="4" t="s">
        <v>18</v>
      </c>
      <c r="H21" s="9">
        <v>6</v>
      </c>
      <c r="I21" s="4">
        <v>36</v>
      </c>
      <c r="J21" s="9">
        <f t="shared" si="0"/>
        <v>216</v>
      </c>
      <c r="K21" s="17">
        <f t="shared" si="1"/>
        <v>216</v>
      </c>
    </row>
    <row r="22" spans="1:11" ht="45" customHeight="1" x14ac:dyDescent="0.3">
      <c r="A22" s="4">
        <v>278611</v>
      </c>
      <c r="B22" s="3" t="s">
        <v>216</v>
      </c>
      <c r="C22" s="2" t="s">
        <v>217</v>
      </c>
      <c r="D22" s="4" t="s">
        <v>179</v>
      </c>
      <c r="E22" s="4" t="s">
        <v>23</v>
      </c>
      <c r="F22" s="4" t="s">
        <v>9</v>
      </c>
      <c r="G22" s="4" t="s">
        <v>218</v>
      </c>
      <c r="H22" s="9">
        <v>16.5</v>
      </c>
      <c r="I22" s="4">
        <v>20</v>
      </c>
      <c r="J22" s="9">
        <f t="shared" si="0"/>
        <v>330</v>
      </c>
      <c r="K22" s="17">
        <f t="shared" si="1"/>
        <v>330</v>
      </c>
    </row>
    <row r="23" spans="1:11" ht="45" customHeight="1" x14ac:dyDescent="0.3">
      <c r="A23" s="4">
        <v>286103</v>
      </c>
      <c r="B23" s="3" t="s">
        <v>219</v>
      </c>
      <c r="C23" s="2" t="s">
        <v>220</v>
      </c>
      <c r="D23" s="4" t="s">
        <v>179</v>
      </c>
      <c r="E23" s="4" t="s">
        <v>23</v>
      </c>
      <c r="F23" s="4" t="s">
        <v>9</v>
      </c>
      <c r="G23" s="4" t="s">
        <v>18</v>
      </c>
      <c r="H23" s="9">
        <v>2.9</v>
      </c>
      <c r="I23" s="4">
        <v>48</v>
      </c>
      <c r="J23" s="9">
        <f t="shared" si="0"/>
        <v>139.19999999999999</v>
      </c>
      <c r="K23" s="17">
        <f t="shared" si="1"/>
        <v>139.19999999999999</v>
      </c>
    </row>
    <row r="24" spans="1:11" ht="45" customHeight="1" x14ac:dyDescent="0.3">
      <c r="A24" s="4">
        <v>278970</v>
      </c>
      <c r="B24" s="3" t="s">
        <v>221</v>
      </c>
      <c r="C24" s="2" t="s">
        <v>222</v>
      </c>
      <c r="D24" s="4" t="s">
        <v>179</v>
      </c>
      <c r="E24" s="4" t="s">
        <v>23</v>
      </c>
      <c r="F24" s="4" t="s">
        <v>9</v>
      </c>
      <c r="G24" s="4" t="s">
        <v>18</v>
      </c>
      <c r="H24" s="9">
        <v>6.5</v>
      </c>
      <c r="I24" s="4">
        <v>50</v>
      </c>
      <c r="J24" s="9">
        <f t="shared" si="0"/>
        <v>325</v>
      </c>
      <c r="K24" s="17">
        <f t="shared" si="1"/>
        <v>325</v>
      </c>
    </row>
    <row r="25" spans="1:11" ht="45" customHeight="1" x14ac:dyDescent="0.3">
      <c r="A25" s="4">
        <v>278979</v>
      </c>
      <c r="B25" s="3" t="s">
        <v>224</v>
      </c>
      <c r="C25" s="2" t="s">
        <v>223</v>
      </c>
      <c r="D25" s="4" t="s">
        <v>179</v>
      </c>
      <c r="E25" s="4" t="s">
        <v>23</v>
      </c>
      <c r="F25" s="4" t="s">
        <v>9</v>
      </c>
      <c r="G25" s="4" t="s">
        <v>18</v>
      </c>
      <c r="H25" s="9">
        <v>2.7</v>
      </c>
      <c r="I25" s="4">
        <v>24</v>
      </c>
      <c r="J25" s="9">
        <f t="shared" si="0"/>
        <v>64.800000000000011</v>
      </c>
      <c r="K25" s="17">
        <f t="shared" si="1"/>
        <v>64.800000000000011</v>
      </c>
    </row>
    <row r="26" spans="1:11" ht="45" customHeight="1" x14ac:dyDescent="0.3">
      <c r="A26" s="4">
        <v>402338</v>
      </c>
      <c r="B26" s="3" t="s">
        <v>225</v>
      </c>
      <c r="C26" s="2" t="s">
        <v>226</v>
      </c>
      <c r="D26" s="4" t="s">
        <v>179</v>
      </c>
      <c r="E26" s="4" t="s">
        <v>23</v>
      </c>
      <c r="F26" s="4" t="s">
        <v>9</v>
      </c>
      <c r="G26" s="4" t="s">
        <v>18</v>
      </c>
      <c r="H26" s="9">
        <v>4.2</v>
      </c>
      <c r="I26" s="4">
        <v>100</v>
      </c>
      <c r="J26" s="9">
        <f t="shared" si="0"/>
        <v>420</v>
      </c>
      <c r="K26" s="17">
        <f t="shared" si="1"/>
        <v>420</v>
      </c>
    </row>
    <row r="27" spans="1:11" ht="45" customHeight="1" x14ac:dyDescent="0.3">
      <c r="A27" s="4">
        <v>614251</v>
      </c>
      <c r="B27" s="3" t="s">
        <v>227</v>
      </c>
      <c r="C27" s="2" t="s">
        <v>228</v>
      </c>
      <c r="D27" s="4" t="s">
        <v>179</v>
      </c>
      <c r="E27" s="4" t="s">
        <v>23</v>
      </c>
      <c r="F27" s="4" t="s">
        <v>9</v>
      </c>
      <c r="G27" s="4" t="s">
        <v>18</v>
      </c>
      <c r="H27" s="9">
        <v>26</v>
      </c>
      <c r="I27" s="4">
        <v>10</v>
      </c>
      <c r="J27" s="9">
        <f t="shared" si="0"/>
        <v>260</v>
      </c>
      <c r="K27" s="17">
        <f t="shared" si="1"/>
        <v>260</v>
      </c>
    </row>
    <row r="28" spans="1:11" ht="45" customHeight="1" x14ac:dyDescent="0.3">
      <c r="A28" s="4">
        <v>325529</v>
      </c>
      <c r="B28" s="3" t="s">
        <v>229</v>
      </c>
      <c r="C28" s="2" t="s">
        <v>230</v>
      </c>
      <c r="D28" s="4" t="s">
        <v>179</v>
      </c>
      <c r="E28" s="4" t="s">
        <v>23</v>
      </c>
      <c r="F28" s="4" t="s">
        <v>9</v>
      </c>
      <c r="G28" s="4" t="s">
        <v>231</v>
      </c>
      <c r="H28" s="9">
        <v>5.5</v>
      </c>
      <c r="I28" s="4">
        <v>50</v>
      </c>
      <c r="J28" s="9">
        <f t="shared" si="0"/>
        <v>275</v>
      </c>
      <c r="K28" s="17">
        <f t="shared" si="1"/>
        <v>275</v>
      </c>
    </row>
    <row r="29" spans="1:11" ht="45" customHeight="1" x14ac:dyDescent="0.3">
      <c r="A29" s="4">
        <v>276716</v>
      </c>
      <c r="B29" s="3" t="s">
        <v>233</v>
      </c>
      <c r="C29" s="2" t="s">
        <v>232</v>
      </c>
      <c r="D29" s="4" t="s">
        <v>179</v>
      </c>
      <c r="E29" s="4" t="s">
        <v>23</v>
      </c>
      <c r="F29" s="4" t="s">
        <v>9</v>
      </c>
      <c r="G29" s="4" t="s">
        <v>18</v>
      </c>
      <c r="H29" s="9">
        <v>19</v>
      </c>
      <c r="I29" s="4">
        <v>5</v>
      </c>
      <c r="J29" s="9">
        <f t="shared" si="0"/>
        <v>95</v>
      </c>
      <c r="K29" s="17">
        <f t="shared" si="1"/>
        <v>95</v>
      </c>
    </row>
    <row r="30" spans="1:11" ht="45" customHeight="1" x14ac:dyDescent="0.3">
      <c r="A30" s="4">
        <v>329986</v>
      </c>
      <c r="B30" s="3" t="s">
        <v>236</v>
      </c>
      <c r="C30" s="2" t="s">
        <v>234</v>
      </c>
      <c r="D30" s="4" t="s">
        <v>179</v>
      </c>
      <c r="E30" s="4" t="s">
        <v>23</v>
      </c>
      <c r="F30" s="4" t="s">
        <v>9</v>
      </c>
      <c r="G30" s="4" t="s">
        <v>18</v>
      </c>
      <c r="H30" s="9">
        <v>35</v>
      </c>
      <c r="I30" s="4">
        <v>50</v>
      </c>
      <c r="J30" s="9">
        <f t="shared" si="0"/>
        <v>1750</v>
      </c>
      <c r="K30" s="17">
        <f t="shared" si="1"/>
        <v>1750</v>
      </c>
    </row>
    <row r="31" spans="1:11" ht="45" customHeight="1" x14ac:dyDescent="0.3">
      <c r="A31" s="4">
        <v>310233</v>
      </c>
      <c r="B31" s="3" t="s">
        <v>235</v>
      </c>
      <c r="C31" s="2" t="s">
        <v>237</v>
      </c>
      <c r="D31" s="4" t="s">
        <v>179</v>
      </c>
      <c r="E31" s="4" t="s">
        <v>23</v>
      </c>
      <c r="F31" s="4" t="s">
        <v>9</v>
      </c>
      <c r="G31" s="4" t="s">
        <v>18</v>
      </c>
      <c r="H31" s="9">
        <v>70</v>
      </c>
      <c r="I31" s="4">
        <v>5</v>
      </c>
      <c r="J31" s="9">
        <f t="shared" si="0"/>
        <v>350</v>
      </c>
      <c r="K31" s="17">
        <f t="shared" si="1"/>
        <v>350</v>
      </c>
    </row>
    <row r="32" spans="1:11" ht="45" customHeight="1" x14ac:dyDescent="0.3">
      <c r="A32" s="4">
        <v>203144</v>
      </c>
      <c r="B32" s="3" t="s">
        <v>238</v>
      </c>
      <c r="C32" s="2" t="s">
        <v>239</v>
      </c>
      <c r="D32" s="4" t="s">
        <v>179</v>
      </c>
      <c r="E32" s="4" t="s">
        <v>23</v>
      </c>
      <c r="F32" s="4" t="s">
        <v>9</v>
      </c>
      <c r="G32" s="4" t="s">
        <v>18</v>
      </c>
      <c r="H32" s="9">
        <v>7</v>
      </c>
      <c r="I32" s="4">
        <v>50</v>
      </c>
      <c r="J32" s="9">
        <f t="shared" si="0"/>
        <v>350</v>
      </c>
      <c r="K32" s="17">
        <f t="shared" si="1"/>
        <v>350</v>
      </c>
    </row>
    <row r="33" spans="1:11" ht="45" customHeight="1" x14ac:dyDescent="0.3">
      <c r="A33" s="4">
        <v>265760</v>
      </c>
      <c r="B33" s="3" t="s">
        <v>240</v>
      </c>
      <c r="C33" s="2" t="s">
        <v>241</v>
      </c>
      <c r="D33" s="4" t="s">
        <v>179</v>
      </c>
      <c r="E33" s="4" t="s">
        <v>23</v>
      </c>
      <c r="F33" s="4" t="s">
        <v>9</v>
      </c>
      <c r="G33" s="4" t="s">
        <v>18</v>
      </c>
      <c r="H33" s="9">
        <v>35</v>
      </c>
      <c r="I33" s="4">
        <v>8</v>
      </c>
      <c r="J33" s="9">
        <f t="shared" si="0"/>
        <v>280</v>
      </c>
      <c r="K33" s="17">
        <f t="shared" si="1"/>
        <v>280</v>
      </c>
    </row>
    <row r="34" spans="1:11" ht="45" customHeight="1" x14ac:dyDescent="0.3">
      <c r="A34" s="4">
        <v>280065</v>
      </c>
      <c r="B34" s="3" t="s">
        <v>242</v>
      </c>
      <c r="C34" s="2" t="s">
        <v>243</v>
      </c>
      <c r="D34" s="4" t="s">
        <v>179</v>
      </c>
      <c r="E34" s="4" t="s">
        <v>23</v>
      </c>
      <c r="F34" s="4" t="s">
        <v>9</v>
      </c>
      <c r="G34" s="4" t="s">
        <v>18</v>
      </c>
      <c r="H34" s="9">
        <v>0.5</v>
      </c>
      <c r="I34" s="4">
        <v>288</v>
      </c>
      <c r="J34" s="9">
        <f t="shared" si="0"/>
        <v>144</v>
      </c>
      <c r="K34" s="17">
        <f t="shared" si="1"/>
        <v>144</v>
      </c>
    </row>
    <row r="35" spans="1:11" ht="45" customHeight="1" x14ac:dyDescent="0.3">
      <c r="A35" s="4">
        <v>201461</v>
      </c>
      <c r="B35" s="3" t="s">
        <v>244</v>
      </c>
      <c r="C35" s="2" t="s">
        <v>245</v>
      </c>
      <c r="D35" s="4" t="s">
        <v>179</v>
      </c>
      <c r="E35" s="4" t="s">
        <v>23</v>
      </c>
      <c r="F35" s="4" t="s">
        <v>9</v>
      </c>
      <c r="G35" s="4" t="s">
        <v>18</v>
      </c>
      <c r="H35" s="9">
        <v>12</v>
      </c>
      <c r="I35" s="4">
        <v>5</v>
      </c>
      <c r="J35" s="9">
        <f t="shared" si="0"/>
        <v>60</v>
      </c>
      <c r="K35" s="17">
        <f t="shared" si="1"/>
        <v>60</v>
      </c>
    </row>
    <row r="36" spans="1:11" ht="45" customHeight="1" x14ac:dyDescent="0.3">
      <c r="A36" s="4">
        <v>229520</v>
      </c>
      <c r="B36" s="3" t="s">
        <v>246</v>
      </c>
      <c r="C36" s="2" t="s">
        <v>247</v>
      </c>
      <c r="D36" s="4" t="s">
        <v>179</v>
      </c>
      <c r="E36" s="4" t="s">
        <v>23</v>
      </c>
      <c r="F36" s="4" t="s">
        <v>9</v>
      </c>
      <c r="G36" s="4" t="s">
        <v>18</v>
      </c>
      <c r="H36" s="14">
        <v>2</v>
      </c>
      <c r="I36" s="4">
        <v>10</v>
      </c>
      <c r="J36" s="9">
        <f t="shared" si="0"/>
        <v>20</v>
      </c>
      <c r="K36" s="17">
        <f t="shared" si="1"/>
        <v>20</v>
      </c>
    </row>
    <row r="37" spans="1:11" ht="45" customHeight="1" x14ac:dyDescent="0.3">
      <c r="A37" s="4">
        <v>440596</v>
      </c>
      <c r="B37" s="3" t="s">
        <v>363</v>
      </c>
      <c r="C37" s="2" t="s">
        <v>364</v>
      </c>
      <c r="D37" s="4" t="s">
        <v>179</v>
      </c>
      <c r="E37" s="4" t="s">
        <v>23</v>
      </c>
      <c r="F37" s="4" t="s">
        <v>9</v>
      </c>
      <c r="G37" s="4" t="s">
        <v>18</v>
      </c>
      <c r="H37" s="9">
        <v>135</v>
      </c>
      <c r="I37" s="4">
        <v>15</v>
      </c>
      <c r="J37" s="9">
        <f t="shared" si="0"/>
        <v>2025</v>
      </c>
      <c r="K37" s="17">
        <f t="shared" si="1"/>
        <v>2025</v>
      </c>
    </row>
    <row r="38" spans="1:11" ht="45" customHeight="1" x14ac:dyDescent="0.3">
      <c r="A38" s="4">
        <v>317127</v>
      </c>
      <c r="B38" s="3" t="s">
        <v>365</v>
      </c>
      <c r="C38" s="2" t="s">
        <v>373</v>
      </c>
      <c r="D38" s="4" t="s">
        <v>179</v>
      </c>
      <c r="E38" s="4" t="s">
        <v>23</v>
      </c>
      <c r="F38" s="4" t="s">
        <v>9</v>
      </c>
      <c r="G38" s="4" t="s">
        <v>366</v>
      </c>
      <c r="H38" s="9">
        <v>30</v>
      </c>
      <c r="I38" s="4">
        <v>200</v>
      </c>
      <c r="J38" s="9">
        <f t="shared" si="0"/>
        <v>6000</v>
      </c>
      <c r="K38" s="17">
        <f t="shared" si="1"/>
        <v>6000</v>
      </c>
    </row>
    <row r="39" spans="1:11" ht="45" customHeight="1" x14ac:dyDescent="0.3">
      <c r="A39" s="4">
        <v>278462</v>
      </c>
      <c r="B39" s="3" t="s">
        <v>367</v>
      </c>
      <c r="C39" s="2" t="s">
        <v>368</v>
      </c>
      <c r="D39" s="4" t="s">
        <v>179</v>
      </c>
      <c r="E39" s="4" t="s">
        <v>23</v>
      </c>
      <c r="F39" s="4" t="s">
        <v>9</v>
      </c>
      <c r="G39" s="4" t="s">
        <v>369</v>
      </c>
      <c r="H39" s="9">
        <v>130</v>
      </c>
      <c r="I39" s="4">
        <v>2</v>
      </c>
      <c r="J39" s="9">
        <f t="shared" si="0"/>
        <v>260</v>
      </c>
      <c r="K39" s="17">
        <f t="shared" si="1"/>
        <v>260</v>
      </c>
    </row>
    <row r="40" spans="1:11" ht="45" customHeight="1" x14ac:dyDescent="0.3">
      <c r="A40" s="4">
        <v>232232</v>
      </c>
      <c r="B40" s="3" t="s">
        <v>370</v>
      </c>
      <c r="C40" s="2" t="s">
        <v>371</v>
      </c>
      <c r="D40" s="4" t="s">
        <v>179</v>
      </c>
      <c r="E40" s="4" t="s">
        <v>23</v>
      </c>
      <c r="F40" s="4" t="s">
        <v>9</v>
      </c>
      <c r="G40" s="4" t="s">
        <v>372</v>
      </c>
      <c r="H40" s="9">
        <v>25</v>
      </c>
      <c r="I40" s="4">
        <v>20</v>
      </c>
      <c r="J40" s="9">
        <f t="shared" si="0"/>
        <v>500</v>
      </c>
      <c r="K40" s="17">
        <f t="shared" si="1"/>
        <v>500</v>
      </c>
    </row>
    <row r="41" spans="1:11" ht="45" customHeight="1" x14ac:dyDescent="0.3">
      <c r="A41" s="4">
        <v>222609</v>
      </c>
      <c r="B41" s="3" t="s">
        <v>374</v>
      </c>
      <c r="C41" s="2" t="s">
        <v>375</v>
      </c>
      <c r="D41" s="4" t="s">
        <v>179</v>
      </c>
      <c r="E41" s="4" t="s">
        <v>23</v>
      </c>
      <c r="F41" s="4" t="s">
        <v>9</v>
      </c>
      <c r="G41" s="4" t="s">
        <v>18</v>
      </c>
      <c r="H41" s="9">
        <v>4.7</v>
      </c>
      <c r="I41" s="4">
        <v>50</v>
      </c>
      <c r="J41" s="9">
        <f t="shared" si="0"/>
        <v>235</v>
      </c>
      <c r="K41" s="17">
        <f t="shared" si="1"/>
        <v>235</v>
      </c>
    </row>
    <row r="42" spans="1:11" ht="45" customHeight="1" x14ac:dyDescent="0.3">
      <c r="A42" s="4">
        <v>284555</v>
      </c>
      <c r="B42" s="3" t="s">
        <v>376</v>
      </c>
      <c r="C42" s="2" t="s">
        <v>377</v>
      </c>
      <c r="D42" s="4" t="s">
        <v>179</v>
      </c>
      <c r="E42" s="4" t="s">
        <v>23</v>
      </c>
      <c r="F42" s="4" t="s">
        <v>9</v>
      </c>
      <c r="G42" s="4" t="s">
        <v>18</v>
      </c>
      <c r="H42" s="9">
        <v>3.5</v>
      </c>
      <c r="I42" s="4">
        <v>550</v>
      </c>
      <c r="J42" s="9">
        <f t="shared" si="0"/>
        <v>1925</v>
      </c>
      <c r="K42" s="17">
        <f t="shared" si="1"/>
        <v>1925</v>
      </c>
    </row>
    <row r="43" spans="1:11" ht="45" customHeight="1" x14ac:dyDescent="0.3">
      <c r="A43" s="4">
        <v>386867</v>
      </c>
      <c r="B43" s="3" t="s">
        <v>378</v>
      </c>
      <c r="C43" s="2" t="s">
        <v>417</v>
      </c>
      <c r="D43" s="4" t="s">
        <v>179</v>
      </c>
      <c r="E43" s="4" t="s">
        <v>23</v>
      </c>
      <c r="F43" s="4" t="s">
        <v>9</v>
      </c>
      <c r="G43" s="4" t="s">
        <v>18</v>
      </c>
      <c r="H43" s="9">
        <v>10</v>
      </c>
      <c r="I43" s="4">
        <v>200</v>
      </c>
      <c r="J43" s="9">
        <f t="shared" si="0"/>
        <v>2000</v>
      </c>
      <c r="K43" s="17">
        <f t="shared" si="1"/>
        <v>2000</v>
      </c>
    </row>
    <row r="44" spans="1:11" ht="45" customHeight="1" x14ac:dyDescent="0.3">
      <c r="A44" s="4">
        <v>202369</v>
      </c>
      <c r="B44" s="3" t="s">
        <v>379</v>
      </c>
      <c r="C44" s="2" t="s">
        <v>380</v>
      </c>
      <c r="D44" s="4" t="s">
        <v>179</v>
      </c>
      <c r="E44" s="4" t="s">
        <v>23</v>
      </c>
      <c r="F44" s="4" t="s">
        <v>9</v>
      </c>
      <c r="G44" s="4" t="s">
        <v>18</v>
      </c>
      <c r="H44" s="9">
        <v>19</v>
      </c>
      <c r="I44" s="4">
        <v>50</v>
      </c>
      <c r="J44" s="9">
        <f t="shared" si="0"/>
        <v>950</v>
      </c>
      <c r="K44" s="17">
        <f t="shared" si="1"/>
        <v>950</v>
      </c>
    </row>
    <row r="45" spans="1:11" ht="45" customHeight="1" x14ac:dyDescent="0.3">
      <c r="A45" s="4">
        <v>241539</v>
      </c>
      <c r="B45" s="3" t="s">
        <v>384</v>
      </c>
      <c r="C45" s="2" t="s">
        <v>382</v>
      </c>
      <c r="D45" s="4" t="s">
        <v>179</v>
      </c>
      <c r="E45" s="4" t="s">
        <v>23</v>
      </c>
      <c r="F45" s="4" t="s">
        <v>9</v>
      </c>
      <c r="G45" s="4" t="s">
        <v>18</v>
      </c>
      <c r="H45" s="9">
        <v>5.2</v>
      </c>
      <c r="I45" s="4">
        <v>280</v>
      </c>
      <c r="J45" s="9">
        <f t="shared" si="0"/>
        <v>1456</v>
      </c>
      <c r="K45" s="17">
        <f t="shared" si="1"/>
        <v>1456</v>
      </c>
    </row>
    <row r="46" spans="1:11" ht="45" customHeight="1" x14ac:dyDescent="0.3">
      <c r="A46" s="4">
        <v>419860</v>
      </c>
      <c r="B46" s="3" t="s">
        <v>383</v>
      </c>
      <c r="C46" s="2" t="s">
        <v>381</v>
      </c>
      <c r="D46" s="4" t="s">
        <v>179</v>
      </c>
      <c r="E46" s="4" t="s">
        <v>23</v>
      </c>
      <c r="F46" s="4" t="s">
        <v>9</v>
      </c>
      <c r="G46" s="4" t="s">
        <v>18</v>
      </c>
      <c r="H46" s="9">
        <v>11.1</v>
      </c>
      <c r="I46" s="4">
        <v>100</v>
      </c>
      <c r="J46" s="9">
        <f t="shared" si="0"/>
        <v>1110</v>
      </c>
      <c r="K46" s="17">
        <f t="shared" si="1"/>
        <v>1110</v>
      </c>
    </row>
    <row r="47" spans="1:11" ht="45" customHeight="1" x14ac:dyDescent="0.3">
      <c r="A47" s="4">
        <v>114456</v>
      </c>
      <c r="B47" s="3" t="s">
        <v>386</v>
      </c>
      <c r="C47" s="2" t="s">
        <v>385</v>
      </c>
      <c r="D47" s="4" t="s">
        <v>179</v>
      </c>
      <c r="E47" s="4" t="s">
        <v>23</v>
      </c>
      <c r="F47" s="4" t="s">
        <v>9</v>
      </c>
      <c r="G47" s="4" t="s">
        <v>18</v>
      </c>
      <c r="H47" s="9">
        <v>11.3</v>
      </c>
      <c r="I47" s="4">
        <v>20</v>
      </c>
      <c r="J47" s="9">
        <f t="shared" si="0"/>
        <v>226</v>
      </c>
      <c r="K47" s="17">
        <f t="shared" si="1"/>
        <v>226</v>
      </c>
    </row>
    <row r="48" spans="1:11" ht="45" customHeight="1" x14ac:dyDescent="0.3">
      <c r="A48" s="4">
        <v>114456</v>
      </c>
      <c r="B48" s="3" t="s">
        <v>387</v>
      </c>
      <c r="C48" s="2" t="s">
        <v>388</v>
      </c>
      <c r="D48" s="4" t="s">
        <v>179</v>
      </c>
      <c r="E48" s="4" t="s">
        <v>23</v>
      </c>
      <c r="F48" s="4" t="s">
        <v>9</v>
      </c>
      <c r="G48" s="4" t="s">
        <v>18</v>
      </c>
      <c r="H48" s="9">
        <v>11.3</v>
      </c>
      <c r="I48" s="4">
        <v>20</v>
      </c>
      <c r="J48" s="9">
        <f t="shared" si="0"/>
        <v>226</v>
      </c>
      <c r="K48" s="17">
        <f t="shared" si="1"/>
        <v>226</v>
      </c>
    </row>
    <row r="49" spans="1:11" ht="45" customHeight="1" x14ac:dyDescent="0.3">
      <c r="A49" s="4">
        <v>114456</v>
      </c>
      <c r="B49" s="3" t="s">
        <v>389</v>
      </c>
      <c r="C49" s="2" t="s">
        <v>390</v>
      </c>
      <c r="D49" s="4" t="s">
        <v>179</v>
      </c>
      <c r="E49" s="4" t="s">
        <v>23</v>
      </c>
      <c r="F49" s="4" t="s">
        <v>9</v>
      </c>
      <c r="G49" s="4" t="s">
        <v>18</v>
      </c>
      <c r="H49" s="9">
        <v>11.3</v>
      </c>
      <c r="I49" s="4">
        <v>20</v>
      </c>
      <c r="J49" s="9">
        <f t="shared" si="0"/>
        <v>226</v>
      </c>
      <c r="K49" s="17">
        <f t="shared" si="1"/>
        <v>226</v>
      </c>
    </row>
    <row r="50" spans="1:11" ht="45" customHeight="1" x14ac:dyDescent="0.3">
      <c r="A50" s="4">
        <v>114456</v>
      </c>
      <c r="B50" s="3" t="s">
        <v>391</v>
      </c>
      <c r="C50" s="2" t="s">
        <v>392</v>
      </c>
      <c r="D50" s="4" t="s">
        <v>179</v>
      </c>
      <c r="E50" s="4" t="s">
        <v>23</v>
      </c>
      <c r="F50" s="4" t="s">
        <v>9</v>
      </c>
      <c r="G50" s="4" t="s">
        <v>18</v>
      </c>
      <c r="H50" s="9">
        <v>11.3</v>
      </c>
      <c r="I50" s="4">
        <v>20</v>
      </c>
      <c r="J50" s="9">
        <f t="shared" si="0"/>
        <v>226</v>
      </c>
      <c r="K50" s="17">
        <f t="shared" si="1"/>
        <v>226</v>
      </c>
    </row>
    <row r="51" spans="1:11" ht="45" customHeight="1" x14ac:dyDescent="0.3">
      <c r="A51" s="4">
        <v>249523</v>
      </c>
      <c r="B51" s="3" t="s">
        <v>393</v>
      </c>
      <c r="C51" s="2" t="s">
        <v>394</v>
      </c>
      <c r="D51" s="4" t="s">
        <v>179</v>
      </c>
      <c r="E51" s="4" t="s">
        <v>23</v>
      </c>
      <c r="F51" s="4" t="s">
        <v>9</v>
      </c>
      <c r="G51" s="4" t="s">
        <v>18</v>
      </c>
      <c r="H51" s="9">
        <v>330</v>
      </c>
      <c r="I51" s="4">
        <v>20</v>
      </c>
      <c r="J51" s="9">
        <f t="shared" si="0"/>
        <v>6600</v>
      </c>
      <c r="K51" s="17">
        <f t="shared" si="1"/>
        <v>6600</v>
      </c>
    </row>
    <row r="52" spans="1:11" ht="45" customHeight="1" x14ac:dyDescent="0.3">
      <c r="A52" s="4">
        <v>313142</v>
      </c>
      <c r="B52" s="3" t="s">
        <v>395</v>
      </c>
      <c r="C52" s="2" t="s">
        <v>396</v>
      </c>
      <c r="D52" s="4" t="s">
        <v>179</v>
      </c>
      <c r="E52" s="4" t="s">
        <v>23</v>
      </c>
      <c r="F52" s="4" t="s">
        <v>9</v>
      </c>
      <c r="G52" s="4" t="s">
        <v>18</v>
      </c>
      <c r="H52" s="9">
        <v>3.4</v>
      </c>
      <c r="I52" s="4">
        <v>100</v>
      </c>
      <c r="J52" s="9">
        <f t="shared" si="0"/>
        <v>340</v>
      </c>
      <c r="K52" s="17">
        <f t="shared" si="1"/>
        <v>340</v>
      </c>
    </row>
    <row r="53" spans="1:11" ht="45" customHeight="1" x14ac:dyDescent="0.3">
      <c r="A53" s="4">
        <v>466915</v>
      </c>
      <c r="B53" s="3" t="s">
        <v>397</v>
      </c>
      <c r="C53" s="2" t="s">
        <v>400</v>
      </c>
      <c r="D53" s="4" t="s">
        <v>179</v>
      </c>
      <c r="E53" s="4" t="s">
        <v>23</v>
      </c>
      <c r="F53" s="4" t="s">
        <v>9</v>
      </c>
      <c r="G53" s="4" t="s">
        <v>18</v>
      </c>
      <c r="H53" s="9">
        <v>80</v>
      </c>
      <c r="I53" s="4">
        <v>60</v>
      </c>
      <c r="J53" s="9">
        <f t="shared" si="0"/>
        <v>4800</v>
      </c>
      <c r="K53" s="17">
        <f t="shared" si="1"/>
        <v>4800</v>
      </c>
    </row>
    <row r="54" spans="1:11" ht="45" customHeight="1" x14ac:dyDescent="0.3">
      <c r="A54" s="4">
        <v>337770</v>
      </c>
      <c r="B54" s="3" t="s">
        <v>398</v>
      </c>
      <c r="C54" s="2" t="s">
        <v>399</v>
      </c>
      <c r="D54" s="4" t="s">
        <v>179</v>
      </c>
      <c r="E54" s="4" t="s">
        <v>23</v>
      </c>
      <c r="F54" s="4" t="s">
        <v>9</v>
      </c>
      <c r="G54" s="4" t="s">
        <v>18</v>
      </c>
      <c r="H54" s="9">
        <v>21.5</v>
      </c>
      <c r="I54" s="4">
        <v>100</v>
      </c>
      <c r="J54" s="9">
        <f t="shared" si="0"/>
        <v>2150</v>
      </c>
      <c r="K54" s="17">
        <f t="shared" si="1"/>
        <v>2150</v>
      </c>
    </row>
    <row r="55" spans="1:11" ht="45" customHeight="1" x14ac:dyDescent="0.3">
      <c r="A55" s="4">
        <v>230288</v>
      </c>
      <c r="B55" s="3" t="s">
        <v>401</v>
      </c>
      <c r="C55" s="2" t="s">
        <v>402</v>
      </c>
      <c r="D55" s="4" t="s">
        <v>179</v>
      </c>
      <c r="E55" s="4" t="s">
        <v>23</v>
      </c>
      <c r="F55" s="4" t="s">
        <v>9</v>
      </c>
      <c r="G55" s="4" t="s">
        <v>33</v>
      </c>
      <c r="H55" s="9">
        <v>42.5</v>
      </c>
      <c r="I55" s="4">
        <v>50</v>
      </c>
      <c r="J55" s="9">
        <f t="shared" si="0"/>
        <v>2125</v>
      </c>
      <c r="K55" s="17">
        <f t="shared" si="1"/>
        <v>2125</v>
      </c>
    </row>
    <row r="56" spans="1:11" ht="45" customHeight="1" x14ac:dyDescent="0.3">
      <c r="A56" s="4">
        <v>375301</v>
      </c>
      <c r="B56" s="3" t="s">
        <v>403</v>
      </c>
      <c r="C56" s="2" t="s">
        <v>404</v>
      </c>
      <c r="D56" s="4" t="s">
        <v>179</v>
      </c>
      <c r="E56" s="4" t="s">
        <v>23</v>
      </c>
      <c r="F56" s="4" t="s">
        <v>9</v>
      </c>
      <c r="G56" s="4" t="s">
        <v>18</v>
      </c>
      <c r="H56" s="9">
        <v>12.5</v>
      </c>
      <c r="I56" s="4">
        <v>35</v>
      </c>
      <c r="J56" s="9">
        <f t="shared" si="0"/>
        <v>437.5</v>
      </c>
      <c r="K56" s="17">
        <f t="shared" si="1"/>
        <v>437.5</v>
      </c>
    </row>
    <row r="57" spans="1:11" ht="45" customHeight="1" x14ac:dyDescent="0.3">
      <c r="A57" s="4">
        <v>150405</v>
      </c>
      <c r="B57" s="3" t="s">
        <v>405</v>
      </c>
      <c r="C57" s="2" t="s">
        <v>411</v>
      </c>
      <c r="D57" s="4" t="s">
        <v>179</v>
      </c>
      <c r="E57" s="4" t="s">
        <v>23</v>
      </c>
      <c r="F57" s="4" t="s">
        <v>9</v>
      </c>
      <c r="G57" s="4" t="s">
        <v>406</v>
      </c>
      <c r="H57" s="9">
        <v>35</v>
      </c>
      <c r="I57" s="4">
        <v>50</v>
      </c>
      <c r="J57" s="9">
        <f t="shared" si="0"/>
        <v>1750</v>
      </c>
      <c r="K57" s="17">
        <f t="shared" si="1"/>
        <v>1750</v>
      </c>
    </row>
    <row r="58" spans="1:11" ht="45" customHeight="1" x14ac:dyDescent="0.3">
      <c r="A58" s="4">
        <v>412770</v>
      </c>
      <c r="B58" s="7" t="s">
        <v>407</v>
      </c>
      <c r="C58" s="2" t="s">
        <v>410</v>
      </c>
      <c r="D58" s="4" t="s">
        <v>179</v>
      </c>
      <c r="E58" s="4" t="s">
        <v>23</v>
      </c>
      <c r="F58" s="4" t="s">
        <v>9</v>
      </c>
      <c r="G58" s="4" t="s">
        <v>18</v>
      </c>
      <c r="H58" s="9">
        <v>70</v>
      </c>
      <c r="I58" s="4">
        <v>3</v>
      </c>
      <c r="J58" s="9">
        <f t="shared" si="0"/>
        <v>210</v>
      </c>
      <c r="K58" s="17">
        <f t="shared" si="1"/>
        <v>210</v>
      </c>
    </row>
    <row r="59" spans="1:11" ht="45" customHeight="1" x14ac:dyDescent="0.3">
      <c r="A59" s="4">
        <v>396483</v>
      </c>
      <c r="B59" s="3" t="s">
        <v>408</v>
      </c>
      <c r="C59" s="2" t="s">
        <v>409</v>
      </c>
      <c r="D59" s="4" t="s">
        <v>179</v>
      </c>
      <c r="E59" s="4" t="s">
        <v>23</v>
      </c>
      <c r="F59" s="4" t="s">
        <v>9</v>
      </c>
      <c r="G59" s="4" t="s">
        <v>18</v>
      </c>
      <c r="H59" s="9">
        <v>22</v>
      </c>
      <c r="I59" s="4">
        <v>600</v>
      </c>
      <c r="J59" s="9">
        <f t="shared" si="0"/>
        <v>13200</v>
      </c>
      <c r="K59" s="17">
        <f t="shared" si="1"/>
        <v>13200</v>
      </c>
    </row>
    <row r="60" spans="1:11" ht="45" customHeight="1" x14ac:dyDescent="0.3">
      <c r="A60" s="4">
        <v>416778</v>
      </c>
      <c r="B60" s="3" t="s">
        <v>412</v>
      </c>
      <c r="C60" s="2" t="s">
        <v>422</v>
      </c>
      <c r="D60" s="4" t="s">
        <v>179</v>
      </c>
      <c r="E60" s="4" t="s">
        <v>23</v>
      </c>
      <c r="F60" s="4" t="s">
        <v>9</v>
      </c>
      <c r="G60" s="4" t="s">
        <v>18</v>
      </c>
      <c r="H60" s="9">
        <v>22</v>
      </c>
      <c r="I60" s="4">
        <v>50</v>
      </c>
      <c r="J60" s="9">
        <f t="shared" si="0"/>
        <v>1100</v>
      </c>
      <c r="K60" s="17">
        <f t="shared" si="1"/>
        <v>1100</v>
      </c>
    </row>
    <row r="61" spans="1:11" x14ac:dyDescent="0.3">
      <c r="A61" s="86" t="s">
        <v>8</v>
      </c>
      <c r="B61" s="87"/>
      <c r="C61" s="87"/>
      <c r="D61" s="87"/>
      <c r="E61" s="87"/>
      <c r="F61" s="87"/>
      <c r="G61" s="88"/>
      <c r="H61" s="10">
        <f>SUM(H3:H60)</f>
        <v>1487.7</v>
      </c>
      <c r="I61" s="1">
        <f>SUM(I3:I60)</f>
        <v>6656</v>
      </c>
      <c r="J61" s="10">
        <f>SUM(J3:J60)</f>
        <v>70179</v>
      </c>
      <c r="K61" s="17">
        <f>SUM(K3:K60)</f>
        <v>70179</v>
      </c>
    </row>
    <row r="63" spans="1:11" x14ac:dyDescent="0.3">
      <c r="B63" s="46" t="s">
        <v>746</v>
      </c>
      <c r="C63" s="47">
        <v>24</v>
      </c>
      <c r="H63" s="16">
        <f>H61-1453.8</f>
        <v>33.900000000000091</v>
      </c>
    </row>
    <row r="64" spans="1:11" x14ac:dyDescent="0.3">
      <c r="H64" s="16"/>
    </row>
    <row r="66" spans="8:8" x14ac:dyDescent="0.3">
      <c r="H66" s="16"/>
    </row>
  </sheetData>
  <mergeCells count="2">
    <mergeCell ref="A1:J1"/>
    <mergeCell ref="A61:G6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pane ySplit="2" topLeftCell="A3" activePane="bottomLeft" state="frozen"/>
      <selection pane="bottomLeft" activeCell="G4" sqref="G4"/>
    </sheetView>
  </sheetViews>
  <sheetFormatPr defaultRowHeight="14.4" x14ac:dyDescent="0.3"/>
  <cols>
    <col min="1" max="1" width="9.109375" customWidth="1"/>
    <col min="2" max="2" width="46.88671875" customWidth="1"/>
    <col min="3" max="3" width="60.6640625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587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110.1" customHeight="1" x14ac:dyDescent="0.3">
      <c r="A3" s="4">
        <v>22233</v>
      </c>
      <c r="B3" s="19" t="s">
        <v>881</v>
      </c>
      <c r="C3" s="19" t="s">
        <v>880</v>
      </c>
      <c r="D3" s="4" t="s">
        <v>434</v>
      </c>
      <c r="E3" s="4" t="s">
        <v>426</v>
      </c>
      <c r="F3" s="9">
        <v>450</v>
      </c>
      <c r="G3" s="4">
        <v>12</v>
      </c>
      <c r="H3" s="9">
        <f>F3*G3</f>
        <v>5400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450</v>
      </c>
      <c r="G4" s="10">
        <f>SUM(G3:G3)</f>
        <v>12</v>
      </c>
      <c r="H4" s="10">
        <f>SUM(H3:H3)</f>
        <v>5400</v>
      </c>
    </row>
    <row r="6" spans="1:8" x14ac:dyDescent="0.3">
      <c r="B6" s="51" t="s">
        <v>746</v>
      </c>
      <c r="C6" s="47">
        <v>28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topLeftCell="B1" workbookViewId="0">
      <pane ySplit="2" topLeftCell="A3" activePane="bottomLeft" state="frozen"/>
      <selection pane="bottomLeft" activeCell="B6" sqref="B6:C6"/>
    </sheetView>
  </sheetViews>
  <sheetFormatPr defaultRowHeight="14.4" x14ac:dyDescent="0.3"/>
  <cols>
    <col min="1" max="1" width="9.109375" customWidth="1"/>
    <col min="2" max="2" width="46.88671875" customWidth="1"/>
    <col min="3" max="3" width="60.6640625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590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3239</v>
      </c>
      <c r="B3" s="19" t="s">
        <v>588</v>
      </c>
      <c r="C3" s="19" t="s">
        <v>589</v>
      </c>
      <c r="D3" s="4" t="s">
        <v>434</v>
      </c>
      <c r="E3" s="4" t="s">
        <v>426</v>
      </c>
      <c r="F3" s="9">
        <v>7.15</v>
      </c>
      <c r="G3" s="4">
        <v>1958.04</v>
      </c>
      <c r="H3" s="9">
        <f>F3*G3</f>
        <v>13999.986000000001</v>
      </c>
    </row>
    <row r="4" spans="1:8" x14ac:dyDescent="0.3">
      <c r="A4" s="86" t="s">
        <v>8</v>
      </c>
      <c r="B4" s="87"/>
      <c r="C4" s="87"/>
      <c r="D4" s="87"/>
      <c r="E4" s="87"/>
      <c r="F4" s="10">
        <f>SUM(F3:F3)</f>
        <v>7.15</v>
      </c>
      <c r="G4" s="10">
        <f>SUM(G3:G3)</f>
        <v>1958.04</v>
      </c>
      <c r="H4" s="10">
        <f>SUM(H3:H3)</f>
        <v>13999.986000000001</v>
      </c>
    </row>
    <row r="6" spans="1:8" x14ac:dyDescent="0.3">
      <c r="B6" s="51" t="s">
        <v>746</v>
      </c>
      <c r="C6" s="47">
        <v>732</v>
      </c>
    </row>
  </sheetData>
  <mergeCells count="2">
    <mergeCell ref="A1:H1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topLeftCell="B1" workbookViewId="0">
      <pane ySplit="2" topLeftCell="A3" activePane="bottomLeft" state="frozen"/>
      <selection pane="bottomLeft" activeCell="H3" sqref="H3"/>
    </sheetView>
  </sheetViews>
  <sheetFormatPr defaultRowHeight="14.4" x14ac:dyDescent="0.3"/>
  <cols>
    <col min="1" max="1" width="9.109375" customWidth="1"/>
    <col min="2" max="2" width="46.88671875" customWidth="1"/>
    <col min="3" max="3" width="60.6640625" customWidth="1"/>
    <col min="4" max="4" width="20.33203125" style="8" customWidth="1"/>
    <col min="5" max="5" width="12.6640625" style="8" customWidth="1"/>
    <col min="6" max="6" width="13.109375" style="8" customWidth="1"/>
    <col min="7" max="7" width="14" style="8" customWidth="1"/>
    <col min="8" max="8" width="17.109375" style="8" customWidth="1"/>
  </cols>
  <sheetData>
    <row r="1" spans="1:8" ht="27" customHeight="1" x14ac:dyDescent="0.3">
      <c r="A1" s="89" t="s">
        <v>591</v>
      </c>
      <c r="B1" s="89"/>
      <c r="C1" s="89"/>
      <c r="D1" s="89"/>
      <c r="E1" s="89"/>
      <c r="F1" s="89"/>
      <c r="G1" s="89"/>
      <c r="H1" s="89"/>
    </row>
    <row r="2" spans="1:8" x14ac:dyDescent="0.3">
      <c r="A2" s="1"/>
      <c r="B2" s="1" t="s">
        <v>1</v>
      </c>
      <c r="C2" s="1" t="s">
        <v>2</v>
      </c>
      <c r="D2" s="1" t="s">
        <v>22</v>
      </c>
      <c r="E2" s="1" t="s">
        <v>4</v>
      </c>
      <c r="F2" s="1" t="s">
        <v>6</v>
      </c>
      <c r="G2" s="1" t="s">
        <v>7</v>
      </c>
      <c r="H2" s="1" t="s">
        <v>8</v>
      </c>
    </row>
    <row r="3" spans="1:8" ht="50.1" customHeight="1" x14ac:dyDescent="0.3">
      <c r="A3" s="4">
        <v>25828</v>
      </c>
      <c r="B3" s="76" t="s">
        <v>779</v>
      </c>
      <c r="C3" s="19" t="s">
        <v>592</v>
      </c>
      <c r="D3" s="4" t="s">
        <v>434</v>
      </c>
      <c r="E3" s="4" t="s">
        <v>426</v>
      </c>
      <c r="F3" s="9">
        <v>36000</v>
      </c>
      <c r="G3" s="4">
        <v>1</v>
      </c>
      <c r="H3" s="9">
        <f>F3*G3</f>
        <v>36000</v>
      </c>
    </row>
    <row r="4" spans="1:8" ht="50.1" customHeight="1" x14ac:dyDescent="0.3">
      <c r="A4" s="4">
        <v>25828</v>
      </c>
      <c r="B4" s="76" t="s">
        <v>778</v>
      </c>
      <c r="C4" s="19" t="s">
        <v>592</v>
      </c>
      <c r="D4" s="4" t="s">
        <v>434</v>
      </c>
      <c r="E4" s="4" t="s">
        <v>426</v>
      </c>
      <c r="F4" s="9">
        <v>6000</v>
      </c>
      <c r="G4" s="4">
        <v>1</v>
      </c>
      <c r="H4" s="9">
        <f>F4*G4</f>
        <v>6000</v>
      </c>
    </row>
    <row r="5" spans="1:8" x14ac:dyDescent="0.3">
      <c r="A5" s="86" t="s">
        <v>8</v>
      </c>
      <c r="B5" s="87"/>
      <c r="C5" s="87"/>
      <c r="D5" s="87"/>
      <c r="E5" s="87"/>
      <c r="F5" s="10">
        <f>SUM(F3:F4)</f>
        <v>42000</v>
      </c>
      <c r="G5" s="10">
        <f t="shared" ref="G5:H5" si="0">SUM(G3:G4)</f>
        <v>2</v>
      </c>
      <c r="H5" s="10">
        <f t="shared" si="0"/>
        <v>42000</v>
      </c>
    </row>
    <row r="7" spans="1:8" x14ac:dyDescent="0.3">
      <c r="B7" s="51" t="s">
        <v>746</v>
      </c>
      <c r="C7" s="47">
        <v>6</v>
      </c>
      <c r="D7" s="8" t="s">
        <v>832</v>
      </c>
    </row>
    <row r="8" spans="1:8" x14ac:dyDescent="0.3">
      <c r="B8" s="51" t="s">
        <v>746</v>
      </c>
      <c r="C8" s="47">
        <v>732</v>
      </c>
      <c r="D8" s="8" t="s">
        <v>833</v>
      </c>
      <c r="H8" s="8">
        <v>9</v>
      </c>
    </row>
  </sheetData>
  <mergeCells count="2">
    <mergeCell ref="A1:H1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pane ySplit="2" topLeftCell="A12" activePane="bottomLeft" state="frozen"/>
      <selection pane="bottomLeft" activeCell="J17" sqref="J17"/>
    </sheetView>
  </sheetViews>
  <sheetFormatPr defaultRowHeight="14.4" x14ac:dyDescent="0.3"/>
  <cols>
    <col min="1" max="1" width="9.109375" customWidth="1"/>
    <col min="2" max="2" width="30.109375" customWidth="1"/>
    <col min="3" max="3" width="80" customWidth="1"/>
    <col min="4" max="4" width="22.109375" style="8" customWidth="1"/>
    <col min="5" max="5" width="15.44140625" style="8" customWidth="1"/>
    <col min="6" max="6" width="12.6640625" style="8" customWidth="1"/>
    <col min="7" max="7" width="19.44140625" style="8" customWidth="1"/>
    <col min="8" max="8" width="13.109375" style="8" customWidth="1"/>
    <col min="9" max="9" width="14" style="8" customWidth="1"/>
    <col min="10" max="10" width="17.109375" style="8" customWidth="1"/>
  </cols>
  <sheetData>
    <row r="1" spans="1:10" ht="27" customHeight="1" x14ac:dyDescent="0.3">
      <c r="A1" s="89" t="s">
        <v>593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35.1" customHeight="1" x14ac:dyDescent="0.3">
      <c r="A3" s="4">
        <v>464539</v>
      </c>
      <c r="B3" s="3" t="s">
        <v>595</v>
      </c>
      <c r="C3" s="2" t="s">
        <v>596</v>
      </c>
      <c r="D3" s="4" t="s">
        <v>594</v>
      </c>
      <c r="E3" s="4" t="s">
        <v>23</v>
      </c>
      <c r="F3" s="4" t="s">
        <v>9</v>
      </c>
      <c r="G3" s="4" t="s">
        <v>18</v>
      </c>
      <c r="H3" s="9">
        <v>1.8</v>
      </c>
      <c r="I3" s="4">
        <v>68</v>
      </c>
      <c r="J3" s="9">
        <f>H3*I3</f>
        <v>122.4</v>
      </c>
    </row>
    <row r="4" spans="1:10" ht="35.1" customHeight="1" x14ac:dyDescent="0.3">
      <c r="A4" s="4">
        <v>233876</v>
      </c>
      <c r="B4" s="3" t="s">
        <v>598</v>
      </c>
      <c r="C4" s="2" t="s">
        <v>597</v>
      </c>
      <c r="D4" s="4" t="s">
        <v>594</v>
      </c>
      <c r="E4" s="4" t="s">
        <v>23</v>
      </c>
      <c r="F4" s="4" t="s">
        <v>9</v>
      </c>
      <c r="G4" s="4" t="s">
        <v>599</v>
      </c>
      <c r="H4" s="9">
        <v>7.9</v>
      </c>
      <c r="I4" s="4">
        <v>68</v>
      </c>
      <c r="J4" s="9">
        <f>H4*I4</f>
        <v>537.20000000000005</v>
      </c>
    </row>
    <row r="5" spans="1:10" ht="35.1" customHeight="1" x14ac:dyDescent="0.3">
      <c r="A5" s="4">
        <v>464004</v>
      </c>
      <c r="B5" s="3" t="s">
        <v>600</v>
      </c>
      <c r="C5" s="2" t="s">
        <v>601</v>
      </c>
      <c r="D5" s="4" t="s">
        <v>594</v>
      </c>
      <c r="E5" s="4" t="s">
        <v>23</v>
      </c>
      <c r="F5" s="4" t="s">
        <v>9</v>
      </c>
      <c r="G5" s="4" t="s">
        <v>18</v>
      </c>
      <c r="H5" s="9">
        <v>12.5</v>
      </c>
      <c r="I5" s="4">
        <v>68</v>
      </c>
      <c r="J5" s="9">
        <f>H5*I5</f>
        <v>850</v>
      </c>
    </row>
    <row r="6" spans="1:10" ht="45" customHeight="1" x14ac:dyDescent="0.3">
      <c r="A6" s="4">
        <v>447874</v>
      </c>
      <c r="B6" s="2" t="s">
        <v>603</v>
      </c>
      <c r="C6" s="2" t="s">
        <v>602</v>
      </c>
      <c r="D6" s="4" t="s">
        <v>594</v>
      </c>
      <c r="E6" s="4" t="s">
        <v>23</v>
      </c>
      <c r="F6" s="4" t="s">
        <v>9</v>
      </c>
      <c r="G6" s="4" t="s">
        <v>143</v>
      </c>
      <c r="H6" s="9">
        <v>30</v>
      </c>
      <c r="I6" s="4">
        <f>3*68</f>
        <v>204</v>
      </c>
      <c r="J6" s="9">
        <f t="shared" ref="J6:J13" si="0">H6*I6</f>
        <v>6120</v>
      </c>
    </row>
    <row r="7" spans="1:10" ht="35.1" customHeight="1" x14ac:dyDescent="0.3">
      <c r="A7" s="4">
        <v>446532</v>
      </c>
      <c r="B7" s="3" t="s">
        <v>604</v>
      </c>
      <c r="C7" s="2" t="s">
        <v>605</v>
      </c>
      <c r="D7" s="4" t="s">
        <v>594</v>
      </c>
      <c r="E7" s="4" t="s">
        <v>23</v>
      </c>
      <c r="F7" s="4" t="s">
        <v>9</v>
      </c>
      <c r="G7" s="4" t="s">
        <v>606</v>
      </c>
      <c r="H7" s="9">
        <v>7.5</v>
      </c>
      <c r="I7" s="4">
        <v>68</v>
      </c>
      <c r="J7" s="9">
        <f t="shared" si="0"/>
        <v>510</v>
      </c>
    </row>
    <row r="8" spans="1:10" ht="35.1" customHeight="1" x14ac:dyDescent="0.3">
      <c r="A8" s="4">
        <v>462598</v>
      </c>
      <c r="B8" s="3" t="s">
        <v>607</v>
      </c>
      <c r="C8" s="2" t="s">
        <v>608</v>
      </c>
      <c r="D8" s="4" t="s">
        <v>594</v>
      </c>
      <c r="E8" s="4" t="s">
        <v>23</v>
      </c>
      <c r="F8" s="4" t="s">
        <v>9</v>
      </c>
      <c r="G8" s="4" t="s">
        <v>609</v>
      </c>
      <c r="H8" s="9">
        <v>29.5</v>
      </c>
      <c r="I8" s="4">
        <v>68</v>
      </c>
      <c r="J8" s="9">
        <f>H8*I8</f>
        <v>2006</v>
      </c>
    </row>
    <row r="9" spans="1:10" ht="35.1" customHeight="1" x14ac:dyDescent="0.3">
      <c r="A9" s="4">
        <v>384146</v>
      </c>
      <c r="B9" s="3" t="s">
        <v>610</v>
      </c>
      <c r="C9" s="2" t="s">
        <v>611</v>
      </c>
      <c r="D9" s="4" t="s">
        <v>594</v>
      </c>
      <c r="E9" s="4" t="s">
        <v>23</v>
      </c>
      <c r="F9" s="4" t="s">
        <v>9</v>
      </c>
      <c r="G9" s="4" t="s">
        <v>18</v>
      </c>
      <c r="H9" s="9">
        <v>12.9</v>
      </c>
      <c r="I9" s="4">
        <v>68</v>
      </c>
      <c r="J9" s="9">
        <f>H9*I9</f>
        <v>877.2</v>
      </c>
    </row>
    <row r="10" spans="1:10" ht="35.1" customHeight="1" x14ac:dyDescent="0.3">
      <c r="A10" s="4">
        <v>244498</v>
      </c>
      <c r="B10" s="3" t="s">
        <v>612</v>
      </c>
      <c r="C10" s="2" t="s">
        <v>613</v>
      </c>
      <c r="D10" s="4" t="s">
        <v>594</v>
      </c>
      <c r="E10" s="4" t="s">
        <v>23</v>
      </c>
      <c r="F10" s="4" t="s">
        <v>9</v>
      </c>
      <c r="G10" s="4" t="s">
        <v>126</v>
      </c>
      <c r="H10" s="9">
        <v>4.5</v>
      </c>
      <c r="I10" s="4">
        <v>68</v>
      </c>
      <c r="J10" s="9">
        <f>H10*I10</f>
        <v>306</v>
      </c>
    </row>
    <row r="11" spans="1:10" ht="35.1" customHeight="1" x14ac:dyDescent="0.3">
      <c r="A11" s="4">
        <v>464014</v>
      </c>
      <c r="B11" s="3" t="s">
        <v>614</v>
      </c>
      <c r="C11" s="2" t="s">
        <v>615</v>
      </c>
      <c r="D11" s="4" t="s">
        <v>594</v>
      </c>
      <c r="E11" s="4" t="s">
        <v>23</v>
      </c>
      <c r="F11" s="4" t="s">
        <v>9</v>
      </c>
      <c r="G11" s="4" t="s">
        <v>616</v>
      </c>
      <c r="H11" s="9">
        <v>8.5</v>
      </c>
      <c r="I11" s="4">
        <v>68</v>
      </c>
      <c r="J11" s="9">
        <f t="shared" si="0"/>
        <v>578</v>
      </c>
    </row>
    <row r="12" spans="1:10" ht="35.1" customHeight="1" x14ac:dyDescent="0.3">
      <c r="A12" s="4">
        <v>257762</v>
      </c>
      <c r="B12" s="3" t="s">
        <v>618</v>
      </c>
      <c r="C12" s="2" t="s">
        <v>617</v>
      </c>
      <c r="D12" s="4" t="s">
        <v>594</v>
      </c>
      <c r="E12" s="4" t="s">
        <v>23</v>
      </c>
      <c r="F12" s="4" t="s">
        <v>9</v>
      </c>
      <c r="G12" s="4" t="s">
        <v>18</v>
      </c>
      <c r="H12" s="9">
        <v>15</v>
      </c>
      <c r="I12" s="4">
        <v>68</v>
      </c>
      <c r="J12" s="9">
        <f t="shared" si="0"/>
        <v>1020</v>
      </c>
    </row>
    <row r="13" spans="1:10" ht="35.1" customHeight="1" x14ac:dyDescent="0.3">
      <c r="A13" s="4">
        <v>462684</v>
      </c>
      <c r="B13" s="3" t="s">
        <v>620</v>
      </c>
      <c r="C13" s="2" t="s">
        <v>619</v>
      </c>
      <c r="D13" s="4" t="s">
        <v>594</v>
      </c>
      <c r="E13" s="4" t="s">
        <v>23</v>
      </c>
      <c r="F13" s="4" t="s">
        <v>9</v>
      </c>
      <c r="G13" s="4" t="s">
        <v>621</v>
      </c>
      <c r="H13" s="9">
        <v>13.5</v>
      </c>
      <c r="I13" s="4">
        <v>68</v>
      </c>
      <c r="J13" s="9">
        <f t="shared" si="0"/>
        <v>918</v>
      </c>
    </row>
    <row r="14" spans="1:10" ht="35.1" customHeight="1" x14ac:dyDescent="0.3">
      <c r="A14" s="4">
        <v>217787</v>
      </c>
      <c r="B14" s="3" t="s">
        <v>623</v>
      </c>
      <c r="C14" s="2" t="s">
        <v>622</v>
      </c>
      <c r="D14" s="4" t="s">
        <v>594</v>
      </c>
      <c r="E14" s="4" t="s">
        <v>23</v>
      </c>
      <c r="F14" s="4" t="s">
        <v>9</v>
      </c>
      <c r="G14" s="4" t="s">
        <v>624</v>
      </c>
      <c r="H14" s="9">
        <v>6</v>
      </c>
      <c r="I14" s="4">
        <v>68</v>
      </c>
      <c r="J14" s="9">
        <f>H14*I14</f>
        <v>408</v>
      </c>
    </row>
    <row r="15" spans="1:10" ht="35.1" customHeight="1" x14ac:dyDescent="0.3">
      <c r="A15" s="4">
        <v>464883</v>
      </c>
      <c r="B15" s="3" t="s">
        <v>626</v>
      </c>
      <c r="C15" s="2" t="s">
        <v>625</v>
      </c>
      <c r="D15" s="4" t="s">
        <v>594</v>
      </c>
      <c r="E15" s="4" t="s">
        <v>23</v>
      </c>
      <c r="F15" s="4" t="s">
        <v>9</v>
      </c>
      <c r="G15" s="4" t="s">
        <v>18</v>
      </c>
      <c r="H15" s="9">
        <v>4</v>
      </c>
      <c r="I15" s="4">
        <v>68</v>
      </c>
      <c r="J15" s="9">
        <f>H15*I15</f>
        <v>272</v>
      </c>
    </row>
    <row r="16" spans="1:10" ht="35.1" customHeight="1" x14ac:dyDescent="0.3">
      <c r="A16" s="4">
        <v>226433</v>
      </c>
      <c r="B16" s="3" t="s">
        <v>628</v>
      </c>
      <c r="C16" s="2" t="s">
        <v>627</v>
      </c>
      <c r="D16" s="4" t="s">
        <v>594</v>
      </c>
      <c r="E16" s="4" t="s">
        <v>23</v>
      </c>
      <c r="F16" s="4" t="s">
        <v>9</v>
      </c>
      <c r="G16" s="4" t="s">
        <v>629</v>
      </c>
      <c r="H16" s="9">
        <v>26</v>
      </c>
      <c r="I16" s="4">
        <v>68</v>
      </c>
      <c r="J16" s="9">
        <f>H16*I16</f>
        <v>1768</v>
      </c>
    </row>
    <row r="17" spans="1:10" x14ac:dyDescent="0.3">
      <c r="A17" s="86" t="s">
        <v>8</v>
      </c>
      <c r="B17" s="87"/>
      <c r="C17" s="87"/>
      <c r="D17" s="87"/>
      <c r="E17" s="87"/>
      <c r="F17" s="87"/>
      <c r="G17" s="88"/>
      <c r="H17" s="10">
        <f>SUM(H3:H16)</f>
        <v>179.60000000000002</v>
      </c>
      <c r="I17" s="1">
        <f>SUM(I3:I16)</f>
        <v>1088</v>
      </c>
      <c r="J17" s="10">
        <f>SUM(J3:J16)</f>
        <v>16292.800000000001</v>
      </c>
    </row>
    <row r="19" spans="1:10" x14ac:dyDescent="0.3">
      <c r="B19" s="51" t="s">
        <v>746</v>
      </c>
      <c r="C19" s="47">
        <v>6</v>
      </c>
    </row>
  </sheetData>
  <mergeCells count="2">
    <mergeCell ref="A1:J1"/>
    <mergeCell ref="A17:G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showGridLines="0" workbookViewId="0">
      <pane ySplit="1" topLeftCell="A2" activePane="bottomLeft" state="frozen"/>
      <selection pane="bottomLeft" activeCell="K45" sqref="K45"/>
    </sheetView>
  </sheetViews>
  <sheetFormatPr defaultRowHeight="14.4" outlineLevelRow="2" x14ac:dyDescent="0.3"/>
  <cols>
    <col min="1" max="1" width="5.6640625" customWidth="1"/>
    <col min="2" max="2" width="27.88671875" customWidth="1"/>
    <col min="3" max="3" width="10.44140625" customWidth="1"/>
    <col min="4" max="4" width="14.6640625" customWidth="1"/>
    <col min="5" max="5" width="9.88671875" customWidth="1"/>
    <col min="6" max="6" width="18.109375" customWidth="1"/>
    <col min="7" max="7" width="23.88671875" customWidth="1"/>
    <col min="8" max="8" width="19.109375" customWidth="1"/>
    <col min="9" max="9" width="12.109375" bestFit="1" customWidth="1"/>
    <col min="10" max="10" width="13.33203125" bestFit="1" customWidth="1"/>
  </cols>
  <sheetData>
    <row r="1" spans="1:10" ht="24" customHeight="1" x14ac:dyDescent="0.3">
      <c r="A1" s="92" t="s">
        <v>1</v>
      </c>
      <c r="B1" s="92"/>
      <c r="C1" s="53" t="s">
        <v>802</v>
      </c>
      <c r="D1" s="53" t="s">
        <v>782</v>
      </c>
      <c r="E1" s="53" t="s">
        <v>783</v>
      </c>
      <c r="F1" s="53" t="s">
        <v>792</v>
      </c>
      <c r="G1" s="53" t="s">
        <v>793</v>
      </c>
      <c r="H1" s="53" t="s">
        <v>794</v>
      </c>
    </row>
    <row r="2" spans="1:10" outlineLevel="2" x14ac:dyDescent="0.3">
      <c r="A2" s="38">
        <v>1</v>
      </c>
      <c r="B2" s="38" t="s">
        <v>784</v>
      </c>
      <c r="C2" s="52">
        <v>2</v>
      </c>
      <c r="D2" s="52" t="s">
        <v>785</v>
      </c>
      <c r="E2" s="52">
        <v>24</v>
      </c>
      <c r="F2" s="63">
        <f>'1. Supermercado'!J93</f>
        <v>64830.7</v>
      </c>
      <c r="G2" s="61">
        <v>72000</v>
      </c>
      <c r="H2" s="61">
        <f>G2-F2</f>
        <v>7169.3000000000029</v>
      </c>
    </row>
    <row r="3" spans="1:10" outlineLevel="2" x14ac:dyDescent="0.3">
      <c r="A3" s="38">
        <v>2</v>
      </c>
      <c r="B3" s="38" t="s">
        <v>786</v>
      </c>
      <c r="C3" s="52">
        <v>4</v>
      </c>
      <c r="D3" s="52" t="s">
        <v>785</v>
      </c>
      <c r="E3" s="52">
        <v>24</v>
      </c>
      <c r="F3" s="63">
        <f>'2. Padaria'!J7</f>
        <v>24750</v>
      </c>
      <c r="G3" s="61">
        <v>33600</v>
      </c>
      <c r="H3" s="61">
        <f t="shared" ref="H3:H58" si="0">G3-F3</f>
        <v>8850</v>
      </c>
    </row>
    <row r="4" spans="1:10" outlineLevel="2" x14ac:dyDescent="0.3">
      <c r="A4" s="38">
        <v>3</v>
      </c>
      <c r="B4" s="38" t="s">
        <v>787</v>
      </c>
      <c r="C4" s="52">
        <v>5</v>
      </c>
      <c r="D4" s="52" t="s">
        <v>785</v>
      </c>
      <c r="E4" s="52">
        <v>24</v>
      </c>
      <c r="F4" s="63">
        <f>'3. Salgados'!J18</f>
        <v>10810</v>
      </c>
      <c r="G4" s="61">
        <v>21600</v>
      </c>
      <c r="H4" s="61">
        <f t="shared" si="0"/>
        <v>10790</v>
      </c>
    </row>
    <row r="5" spans="1:10" outlineLevel="2" x14ac:dyDescent="0.3">
      <c r="A5" s="38">
        <v>4</v>
      </c>
      <c r="B5" s="38" t="s">
        <v>179</v>
      </c>
      <c r="C5" s="52">
        <v>6</v>
      </c>
      <c r="D5" s="52" t="s">
        <v>785</v>
      </c>
      <c r="E5" s="52">
        <v>24</v>
      </c>
      <c r="F5" s="63">
        <f>'4. Material de expediente'!J61</f>
        <v>70179</v>
      </c>
      <c r="G5" s="61">
        <v>30000</v>
      </c>
      <c r="H5" s="61">
        <f t="shared" si="0"/>
        <v>-40179</v>
      </c>
    </row>
    <row r="6" spans="1:10" outlineLevel="2" x14ac:dyDescent="0.3">
      <c r="A6" s="38">
        <v>5</v>
      </c>
      <c r="B6" s="38" t="s">
        <v>788</v>
      </c>
      <c r="C6" s="52">
        <v>29</v>
      </c>
      <c r="D6" s="52" t="s">
        <v>785</v>
      </c>
      <c r="E6" s="52">
        <v>24</v>
      </c>
      <c r="F6" s="63">
        <f>'5. Suprimentos TIC'!J58</f>
        <v>21142.5095</v>
      </c>
      <c r="G6" s="61">
        <f>10528+14527+2000</f>
        <v>27055</v>
      </c>
      <c r="H6" s="61">
        <f t="shared" si="0"/>
        <v>5912.4904999999999</v>
      </c>
    </row>
    <row r="7" spans="1:10" outlineLevel="2" x14ac:dyDescent="0.3">
      <c r="A7" s="38">
        <v>6</v>
      </c>
      <c r="B7" s="38" t="s">
        <v>789</v>
      </c>
      <c r="C7" s="52">
        <v>8</v>
      </c>
      <c r="D7" s="52" t="s">
        <v>785</v>
      </c>
      <c r="E7" s="52">
        <v>24</v>
      </c>
      <c r="F7" s="63">
        <f>'6. Material gráfico'!J8</f>
        <v>15300</v>
      </c>
      <c r="G7" s="61">
        <v>35000</v>
      </c>
      <c r="H7" s="61">
        <f t="shared" si="0"/>
        <v>19700</v>
      </c>
    </row>
    <row r="8" spans="1:10" outlineLevel="2" x14ac:dyDescent="0.3">
      <c r="A8" s="38">
        <v>7</v>
      </c>
      <c r="B8" s="38" t="s">
        <v>790</v>
      </c>
      <c r="C8" s="52">
        <v>30</v>
      </c>
      <c r="D8" s="52" t="s">
        <v>785</v>
      </c>
      <c r="E8" s="52">
        <v>24</v>
      </c>
      <c r="F8" s="63">
        <f>'7. Chaves, carimbos, ...'!J10</f>
        <v>4689.6000000000004</v>
      </c>
      <c r="G8" s="61">
        <v>1000</v>
      </c>
      <c r="H8" s="61">
        <f t="shared" si="0"/>
        <v>-3689.6000000000004</v>
      </c>
    </row>
    <row r="9" spans="1:10" outlineLevel="2" x14ac:dyDescent="0.3">
      <c r="A9" s="38">
        <v>8</v>
      </c>
      <c r="B9" s="38" t="s">
        <v>791</v>
      </c>
      <c r="C9" s="52">
        <v>7</v>
      </c>
      <c r="D9" s="52" t="s">
        <v>785</v>
      </c>
      <c r="E9" s="52">
        <v>24</v>
      </c>
      <c r="F9" s="63">
        <f>'8. Gás e Água'!J8</f>
        <v>10722.5</v>
      </c>
      <c r="G9" s="61">
        <v>12840</v>
      </c>
      <c r="H9" s="61">
        <f t="shared" si="0"/>
        <v>2117.5</v>
      </c>
    </row>
    <row r="10" spans="1:10" outlineLevel="1" x14ac:dyDescent="0.3">
      <c r="A10" s="38"/>
      <c r="B10" s="38"/>
      <c r="C10" s="52"/>
      <c r="D10" s="52"/>
      <c r="E10" s="64" t="s">
        <v>852</v>
      </c>
      <c r="F10" s="68">
        <f>SUBTOTAL(9,F2:F9)</f>
        <v>222424.3095</v>
      </c>
      <c r="G10" s="69">
        <f>SUBTOTAL(9,G2:G9)</f>
        <v>233095</v>
      </c>
      <c r="H10" s="61"/>
      <c r="J10" s="58"/>
    </row>
    <row r="11" spans="1:10" outlineLevel="2" x14ac:dyDescent="0.3">
      <c r="A11" s="38">
        <v>9</v>
      </c>
      <c r="B11" s="38" t="s">
        <v>796</v>
      </c>
      <c r="C11" s="52">
        <v>42</v>
      </c>
      <c r="D11" s="52" t="s">
        <v>829</v>
      </c>
      <c r="E11" s="52">
        <v>38</v>
      </c>
      <c r="F11" s="63">
        <f>'9. Equipamentos TIC'!I21</f>
        <v>64357.779999999992</v>
      </c>
      <c r="G11" s="61">
        <v>52124.43</v>
      </c>
      <c r="H11" s="61">
        <f t="shared" si="0"/>
        <v>-12233.349999999991</v>
      </c>
    </row>
    <row r="12" spans="1:10" outlineLevel="2" x14ac:dyDescent="0.3">
      <c r="A12" s="38">
        <v>10</v>
      </c>
      <c r="B12" s="38" t="s">
        <v>797</v>
      </c>
      <c r="C12" s="52">
        <v>18</v>
      </c>
      <c r="D12" s="52" t="s">
        <v>829</v>
      </c>
      <c r="E12" s="52">
        <v>38</v>
      </c>
      <c r="F12" s="63">
        <f>'10. Fragmentador de papel'!I4</f>
        <v>3687.4</v>
      </c>
      <c r="G12" s="61">
        <v>1843.7</v>
      </c>
      <c r="H12" s="61">
        <f t="shared" si="0"/>
        <v>-1843.7</v>
      </c>
    </row>
    <row r="13" spans="1:10" outlineLevel="2" x14ac:dyDescent="0.3">
      <c r="A13" s="38">
        <v>11</v>
      </c>
      <c r="B13" s="38" t="s">
        <v>798</v>
      </c>
      <c r="C13" s="52">
        <v>43</v>
      </c>
      <c r="D13" s="52" t="s">
        <v>829</v>
      </c>
      <c r="E13" s="52">
        <v>38</v>
      </c>
      <c r="F13" s="63">
        <f>'11. Mobiliário'!I4</f>
        <v>2500</v>
      </c>
      <c r="G13" s="61">
        <v>0</v>
      </c>
      <c r="H13" s="61">
        <f t="shared" si="0"/>
        <v>-2500</v>
      </c>
    </row>
    <row r="14" spans="1:10" outlineLevel="1" x14ac:dyDescent="0.3">
      <c r="A14" s="38"/>
      <c r="B14" s="38"/>
      <c r="C14" s="52"/>
      <c r="D14" s="52"/>
      <c r="E14" s="64" t="s">
        <v>853</v>
      </c>
      <c r="F14" s="68">
        <f>SUBTOTAL(9,F11:F13)</f>
        <v>70545.179999999993</v>
      </c>
      <c r="G14" s="69">
        <f>SUBTOTAL(9,G11:G13)</f>
        <v>53968.13</v>
      </c>
      <c r="H14" s="61"/>
    </row>
    <row r="15" spans="1:10" outlineLevel="2" x14ac:dyDescent="0.3">
      <c r="A15" s="38">
        <v>12</v>
      </c>
      <c r="B15" s="38" t="s">
        <v>799</v>
      </c>
      <c r="C15" s="52">
        <v>10</v>
      </c>
      <c r="D15" s="52" t="s">
        <v>830</v>
      </c>
      <c r="E15" s="52">
        <v>43</v>
      </c>
      <c r="F15" s="63">
        <f>'12. Serv Gestão de Frotas'!H4</f>
        <v>31200</v>
      </c>
      <c r="G15" s="61">
        <v>31200</v>
      </c>
      <c r="H15" s="61">
        <f t="shared" si="0"/>
        <v>0</v>
      </c>
    </row>
    <row r="16" spans="1:10" outlineLevel="2" x14ac:dyDescent="0.3">
      <c r="A16" s="38">
        <v>13</v>
      </c>
      <c r="B16" s="38" t="s">
        <v>800</v>
      </c>
      <c r="C16" s="52">
        <v>33</v>
      </c>
      <c r="D16" s="52" t="s">
        <v>830</v>
      </c>
      <c r="E16" s="52">
        <v>43</v>
      </c>
      <c r="F16" s="63">
        <f>'13. Locação de veículos'!H4</f>
        <v>90000</v>
      </c>
      <c r="G16" s="61">
        <v>90000</v>
      </c>
      <c r="H16" s="61">
        <f t="shared" si="0"/>
        <v>0</v>
      </c>
    </row>
    <row r="17" spans="1:8" outlineLevel="1" x14ac:dyDescent="0.3">
      <c r="A17" s="38"/>
      <c r="B17" s="38"/>
      <c r="C17" s="52"/>
      <c r="D17" s="52"/>
      <c r="E17" s="64" t="s">
        <v>854</v>
      </c>
      <c r="F17" s="68">
        <f>SUBTOTAL(9,F15:F16)</f>
        <v>121200</v>
      </c>
      <c r="G17" s="69">
        <f>SUBTOTAL(9,G15:G16)</f>
        <v>121200</v>
      </c>
      <c r="H17" s="61"/>
    </row>
    <row r="18" spans="1:8" outlineLevel="2" x14ac:dyDescent="0.3">
      <c r="A18" s="38">
        <v>14</v>
      </c>
      <c r="B18" s="38" t="s">
        <v>801</v>
      </c>
      <c r="C18" s="52">
        <v>9</v>
      </c>
      <c r="D18" s="52" t="s">
        <v>830</v>
      </c>
      <c r="E18" s="52">
        <v>27</v>
      </c>
      <c r="F18" s="63">
        <f>'14. Serv Transporte servidores'!H4</f>
        <v>31680</v>
      </c>
      <c r="G18" s="61">
        <v>26400</v>
      </c>
      <c r="H18" s="61">
        <f t="shared" si="0"/>
        <v>-5280</v>
      </c>
    </row>
    <row r="19" spans="1:8" outlineLevel="2" x14ac:dyDescent="0.3">
      <c r="A19" s="38">
        <v>15</v>
      </c>
      <c r="B19" s="38" t="s">
        <v>803</v>
      </c>
      <c r="C19" s="52">
        <v>11</v>
      </c>
      <c r="D19" s="52" t="s">
        <v>830</v>
      </c>
      <c r="E19" s="52">
        <v>27</v>
      </c>
      <c r="F19" s="63">
        <f>'15. Serv Internet e Telefonia'!H9</f>
        <v>55500</v>
      </c>
      <c r="G19" s="61">
        <v>53299.96</v>
      </c>
      <c r="H19" s="61">
        <f t="shared" si="0"/>
        <v>-2200.0400000000009</v>
      </c>
    </row>
    <row r="20" spans="1:8" outlineLevel="2" x14ac:dyDescent="0.3">
      <c r="A20" s="38">
        <v>16</v>
      </c>
      <c r="B20" s="38" t="s">
        <v>804</v>
      </c>
      <c r="C20" s="52">
        <v>13</v>
      </c>
      <c r="D20" s="52" t="s">
        <v>830</v>
      </c>
      <c r="E20" s="52">
        <v>27</v>
      </c>
      <c r="F20" s="63">
        <f>'16. Serv Seguro Estagiários'!H4</f>
        <v>1800</v>
      </c>
      <c r="G20" s="61">
        <v>1800</v>
      </c>
      <c r="H20" s="61">
        <f t="shared" si="0"/>
        <v>0</v>
      </c>
    </row>
    <row r="21" spans="1:8" outlineLevel="2" x14ac:dyDescent="0.3">
      <c r="A21" s="38">
        <v>17</v>
      </c>
      <c r="B21" s="38" t="s">
        <v>805</v>
      </c>
      <c r="C21" s="52">
        <v>14</v>
      </c>
      <c r="D21" s="52" t="s">
        <v>830</v>
      </c>
      <c r="E21" s="52">
        <v>27</v>
      </c>
      <c r="F21" s="63">
        <f>'17. Serviços Postais'!H4</f>
        <v>3600</v>
      </c>
      <c r="G21" s="61">
        <v>4800</v>
      </c>
      <c r="H21" s="61">
        <f t="shared" si="0"/>
        <v>1200</v>
      </c>
    </row>
    <row r="22" spans="1:8" outlineLevel="2" x14ac:dyDescent="0.3">
      <c r="A22" s="38">
        <v>18</v>
      </c>
      <c r="B22" s="38" t="s">
        <v>806</v>
      </c>
      <c r="C22" s="52">
        <v>15</v>
      </c>
      <c r="D22" s="52" t="s">
        <v>830</v>
      </c>
      <c r="E22" s="52">
        <v>27</v>
      </c>
      <c r="F22" s="63">
        <f>'18. Tarifas Bancárias'!H4</f>
        <v>1599</v>
      </c>
      <c r="G22" s="61">
        <v>2028</v>
      </c>
      <c r="H22" s="61">
        <f t="shared" si="0"/>
        <v>429</v>
      </c>
    </row>
    <row r="23" spans="1:8" outlineLevel="2" x14ac:dyDescent="0.3">
      <c r="A23" s="38">
        <v>19</v>
      </c>
      <c r="B23" s="38" t="s">
        <v>807</v>
      </c>
      <c r="C23" s="52">
        <v>23</v>
      </c>
      <c r="D23" s="52" t="s">
        <v>830</v>
      </c>
      <c r="E23" s="52">
        <v>27</v>
      </c>
      <c r="F23" s="63">
        <f>'19. Manutenção ar cond'!H9</f>
        <v>11776.5</v>
      </c>
      <c r="G23" s="61">
        <v>12000</v>
      </c>
      <c r="H23" s="61">
        <f t="shared" si="0"/>
        <v>223.5</v>
      </c>
    </row>
    <row r="24" spans="1:8" outlineLevel="2" x14ac:dyDescent="0.3">
      <c r="A24" s="38">
        <v>20</v>
      </c>
      <c r="B24" s="38" t="s">
        <v>808</v>
      </c>
      <c r="C24" s="52">
        <v>22</v>
      </c>
      <c r="D24" s="52" t="s">
        <v>830</v>
      </c>
      <c r="E24" s="52">
        <v>27</v>
      </c>
      <c r="F24" s="63">
        <f>'20. Terceirização'!H11</f>
        <v>1469671.7999999998</v>
      </c>
      <c r="G24" s="61">
        <f>1381959.43</f>
        <v>1381959.43</v>
      </c>
      <c r="H24" s="61">
        <f t="shared" si="0"/>
        <v>-87712.369999999879</v>
      </c>
    </row>
    <row r="25" spans="1:8" outlineLevel="2" x14ac:dyDescent="0.3">
      <c r="A25" s="38">
        <v>21</v>
      </c>
      <c r="B25" s="38" t="s">
        <v>809</v>
      </c>
      <c r="C25" s="52">
        <v>16</v>
      </c>
      <c r="D25" s="52" t="s">
        <v>830</v>
      </c>
      <c r="E25" s="52">
        <v>27</v>
      </c>
      <c r="F25" s="63">
        <f>'21. Serv água e esgoto'!H4</f>
        <v>4800</v>
      </c>
      <c r="G25" s="61">
        <v>5400</v>
      </c>
      <c r="H25" s="61">
        <f t="shared" si="0"/>
        <v>600</v>
      </c>
    </row>
    <row r="26" spans="1:8" outlineLevel="2" x14ac:dyDescent="0.3">
      <c r="A26" s="38">
        <v>22</v>
      </c>
      <c r="B26" s="38" t="s">
        <v>810</v>
      </c>
      <c r="C26" s="52">
        <v>17</v>
      </c>
      <c r="D26" s="52" t="s">
        <v>830</v>
      </c>
      <c r="E26" s="52">
        <v>27</v>
      </c>
      <c r="F26" s="63">
        <f>'22. Serv Energia Elétrica'!H5</f>
        <v>107400</v>
      </c>
      <c r="G26" s="61">
        <v>102000</v>
      </c>
      <c r="H26" s="61">
        <f t="shared" si="0"/>
        <v>-5400</v>
      </c>
    </row>
    <row r="27" spans="1:8" outlineLevel="2" x14ac:dyDescent="0.3">
      <c r="A27" s="38">
        <v>23</v>
      </c>
      <c r="B27" s="38" t="s">
        <v>811</v>
      </c>
      <c r="C27" s="52">
        <v>19</v>
      </c>
      <c r="D27" s="52" t="s">
        <v>830</v>
      </c>
      <c r="E27" s="52">
        <v>27</v>
      </c>
      <c r="F27" s="63">
        <f>'23. Serv Buffet'!H6</f>
        <v>68685</v>
      </c>
      <c r="G27" s="61">
        <v>63000</v>
      </c>
      <c r="H27" s="61">
        <f t="shared" si="0"/>
        <v>-5685</v>
      </c>
    </row>
    <row r="28" spans="1:8" outlineLevel="2" x14ac:dyDescent="0.3">
      <c r="A28" s="38">
        <v>24</v>
      </c>
      <c r="B28" s="38" t="s">
        <v>812</v>
      </c>
      <c r="C28" s="52">
        <v>24</v>
      </c>
      <c r="D28" s="52" t="s">
        <v>830</v>
      </c>
      <c r="E28" s="52">
        <v>27</v>
      </c>
      <c r="F28" s="63">
        <f>'24. Serv Recarga Extintores'!H4</f>
        <v>696</v>
      </c>
      <c r="G28" s="61">
        <v>700</v>
      </c>
      <c r="H28" s="61">
        <f t="shared" si="0"/>
        <v>4</v>
      </c>
    </row>
    <row r="29" spans="1:8" outlineLevel="2" x14ac:dyDescent="0.3">
      <c r="A29" s="38">
        <v>25</v>
      </c>
      <c r="B29" s="38" t="s">
        <v>813</v>
      </c>
      <c r="C29" s="52">
        <v>20</v>
      </c>
      <c r="D29" s="52" t="s">
        <v>830</v>
      </c>
      <c r="E29" s="52">
        <v>27</v>
      </c>
      <c r="F29" s="63">
        <f>'25. Serv Dedetização '!H5</f>
        <v>1750</v>
      </c>
      <c r="G29" s="61">
        <v>2000</v>
      </c>
      <c r="H29" s="61">
        <f t="shared" si="0"/>
        <v>250</v>
      </c>
    </row>
    <row r="30" spans="1:8" outlineLevel="2" x14ac:dyDescent="0.3">
      <c r="A30" s="38">
        <v>26</v>
      </c>
      <c r="B30" s="38" t="s">
        <v>814</v>
      </c>
      <c r="C30" s="52">
        <v>25</v>
      </c>
      <c r="D30" s="52" t="s">
        <v>830</v>
      </c>
      <c r="E30" s="52">
        <v>27</v>
      </c>
      <c r="F30" s="63">
        <f>'26. Locação Imóvel'!H4</f>
        <v>188250</v>
      </c>
      <c r="G30" s="61">
        <v>188250</v>
      </c>
      <c r="H30" s="61">
        <f t="shared" si="0"/>
        <v>0</v>
      </c>
    </row>
    <row r="31" spans="1:8" outlineLevel="2" x14ac:dyDescent="0.3">
      <c r="A31" s="38">
        <v>27</v>
      </c>
      <c r="B31" s="38" t="s">
        <v>815</v>
      </c>
      <c r="C31" s="52">
        <v>27</v>
      </c>
      <c r="D31" s="52" t="s">
        <v>830</v>
      </c>
      <c r="E31" s="52">
        <v>27</v>
      </c>
      <c r="F31" s="63">
        <f>'27. Saúde Ocupacional'!H5</f>
        <v>6200</v>
      </c>
      <c r="G31" s="61">
        <f>4200+2000</f>
        <v>6200</v>
      </c>
      <c r="H31" s="61">
        <f t="shared" si="0"/>
        <v>0</v>
      </c>
    </row>
    <row r="32" spans="1:8" outlineLevel="2" x14ac:dyDescent="0.3">
      <c r="A32" s="38">
        <v>28</v>
      </c>
      <c r="B32" s="38" t="s">
        <v>816</v>
      </c>
      <c r="C32" s="52">
        <v>34</v>
      </c>
      <c r="D32" s="52" t="s">
        <v>830</v>
      </c>
      <c r="E32" s="52">
        <v>27</v>
      </c>
      <c r="F32" s="63">
        <f>'28. Sistema de segurança'!H6</f>
        <v>18967</v>
      </c>
      <c r="G32" s="61">
        <v>12000</v>
      </c>
      <c r="H32" s="61">
        <f t="shared" si="0"/>
        <v>-6967</v>
      </c>
    </row>
    <row r="33" spans="1:8" outlineLevel="2" x14ac:dyDescent="0.3">
      <c r="A33" s="38">
        <v>29</v>
      </c>
      <c r="B33" s="38" t="s">
        <v>817</v>
      </c>
      <c r="C33" s="52">
        <v>32</v>
      </c>
      <c r="D33" s="52" t="s">
        <v>830</v>
      </c>
      <c r="E33" s="52">
        <v>27</v>
      </c>
      <c r="F33" s="63">
        <f>'29. Manutenção predial'!H4</f>
        <v>33000</v>
      </c>
      <c r="G33" s="61">
        <v>33000</v>
      </c>
      <c r="H33" s="61">
        <f t="shared" si="0"/>
        <v>0</v>
      </c>
    </row>
    <row r="34" spans="1:8" outlineLevel="2" x14ac:dyDescent="0.3">
      <c r="A34" s="38">
        <v>30</v>
      </c>
      <c r="B34" s="38" t="s">
        <v>818</v>
      </c>
      <c r="C34" s="52">
        <v>31</v>
      </c>
      <c r="D34" s="52" t="s">
        <v>830</v>
      </c>
      <c r="E34" s="52">
        <v>27</v>
      </c>
      <c r="F34" s="63">
        <f>'30. Serv Chaveiro'!H8</f>
        <v>1727</v>
      </c>
      <c r="G34" s="61">
        <v>4000</v>
      </c>
      <c r="H34" s="61">
        <f t="shared" si="0"/>
        <v>2273</v>
      </c>
    </row>
    <row r="35" spans="1:8" outlineLevel="1" x14ac:dyDescent="0.3">
      <c r="A35" s="38"/>
      <c r="B35" s="38"/>
      <c r="C35" s="52"/>
      <c r="D35" s="52"/>
      <c r="E35" s="64" t="s">
        <v>855</v>
      </c>
      <c r="F35" s="68">
        <f>SUBTOTAL(9,F18:F34)</f>
        <v>2007102.2999999998</v>
      </c>
      <c r="G35" s="69">
        <f>SUBTOTAL(9,G18:G34)</f>
        <v>1898837.39</v>
      </c>
      <c r="H35" s="61"/>
    </row>
    <row r="36" spans="1:8" outlineLevel="2" x14ac:dyDescent="0.3">
      <c r="A36" s="38">
        <v>31</v>
      </c>
      <c r="B36" s="38" t="s">
        <v>819</v>
      </c>
      <c r="C36" s="52">
        <v>12</v>
      </c>
      <c r="D36" s="52" t="s">
        <v>830</v>
      </c>
      <c r="E36" s="52">
        <v>40</v>
      </c>
      <c r="F36" s="63">
        <f>'31. Publicações Oficiais'!H4</f>
        <v>13199.91</v>
      </c>
      <c r="G36" s="61">
        <v>13200</v>
      </c>
      <c r="H36" s="61">
        <f t="shared" si="0"/>
        <v>9.0000000000145519E-2</v>
      </c>
    </row>
    <row r="37" spans="1:8" outlineLevel="2" x14ac:dyDescent="0.3">
      <c r="A37" s="38">
        <v>32</v>
      </c>
      <c r="B37" s="38" t="s">
        <v>820</v>
      </c>
      <c r="C37" s="52">
        <v>21</v>
      </c>
      <c r="D37" s="52" t="s">
        <v>830</v>
      </c>
      <c r="E37" s="52">
        <v>40</v>
      </c>
      <c r="F37" s="63">
        <f>'32. Serv Publicidade'!H6</f>
        <v>50000.11</v>
      </c>
      <c r="G37" s="61">
        <v>50000</v>
      </c>
      <c r="H37" s="61">
        <f t="shared" si="0"/>
        <v>-0.11000000000058208</v>
      </c>
    </row>
    <row r="38" spans="1:8" outlineLevel="1" x14ac:dyDescent="0.3">
      <c r="A38" s="38"/>
      <c r="B38" s="38"/>
      <c r="C38" s="52"/>
      <c r="D38" s="52"/>
      <c r="E38" s="64" t="s">
        <v>856</v>
      </c>
      <c r="F38" s="68">
        <f>SUBTOTAL(9,F36:F37)</f>
        <v>63200.020000000004</v>
      </c>
      <c r="G38" s="69">
        <f>SUBTOTAL(9,G36:G37)</f>
        <v>63200</v>
      </c>
      <c r="H38" s="61"/>
    </row>
    <row r="39" spans="1:8" outlineLevel="2" x14ac:dyDescent="0.3">
      <c r="A39" s="38">
        <v>33</v>
      </c>
      <c r="B39" s="38" t="s">
        <v>821</v>
      </c>
      <c r="C39" s="52">
        <v>26</v>
      </c>
      <c r="D39" s="52" t="s">
        <v>830</v>
      </c>
      <c r="E39" s="52">
        <v>35</v>
      </c>
      <c r="F39" s="63">
        <f>'33. Plano de saúde'!H4</f>
        <v>396000</v>
      </c>
      <c r="G39" s="61">
        <v>396000</v>
      </c>
      <c r="H39" s="61">
        <f t="shared" si="0"/>
        <v>0</v>
      </c>
    </row>
    <row r="40" spans="1:8" outlineLevel="1" x14ac:dyDescent="0.3">
      <c r="A40" s="38"/>
      <c r="B40" s="38"/>
      <c r="C40" s="52"/>
      <c r="D40" s="52"/>
      <c r="E40" s="64" t="s">
        <v>857</v>
      </c>
      <c r="F40" s="68">
        <f>SUBTOTAL(9,F39:F39)</f>
        <v>396000</v>
      </c>
      <c r="G40" s="69">
        <f>SUBTOTAL(9,G39:G39)</f>
        <v>396000</v>
      </c>
      <c r="H40" s="61"/>
    </row>
    <row r="41" spans="1:8" outlineLevel="2" x14ac:dyDescent="0.3">
      <c r="A41" s="38">
        <v>34</v>
      </c>
      <c r="B41" s="38" t="s">
        <v>822</v>
      </c>
      <c r="C41" s="52">
        <v>28</v>
      </c>
      <c r="D41" s="52" t="s">
        <v>830</v>
      </c>
      <c r="E41" s="52">
        <v>46</v>
      </c>
      <c r="F41" s="63">
        <f>'34. Treinamento'!H4</f>
        <v>9750</v>
      </c>
      <c r="G41" s="61">
        <v>10000</v>
      </c>
      <c r="H41" s="61">
        <f t="shared" si="0"/>
        <v>250</v>
      </c>
    </row>
    <row r="42" spans="1:8" outlineLevel="1" x14ac:dyDescent="0.3">
      <c r="A42" s="38"/>
      <c r="B42" s="38"/>
      <c r="C42" s="52"/>
      <c r="D42" s="52"/>
      <c r="E42" s="64" t="s">
        <v>858</v>
      </c>
      <c r="F42" s="68">
        <f>SUBTOTAL(9,F41:F41)</f>
        <v>9750</v>
      </c>
      <c r="G42" s="69">
        <f>SUBTOTAL(9,G41:G41)</f>
        <v>10000</v>
      </c>
      <c r="H42" s="61"/>
    </row>
    <row r="43" spans="1:8" outlineLevel="2" x14ac:dyDescent="0.3">
      <c r="A43" s="38">
        <v>35</v>
      </c>
      <c r="B43" s="38" t="s">
        <v>834</v>
      </c>
      <c r="C43" s="52">
        <v>45</v>
      </c>
      <c r="D43" s="52" t="s">
        <v>830</v>
      </c>
      <c r="E43" s="52">
        <v>7</v>
      </c>
      <c r="F43" s="63">
        <f>'35. Hospedagem'!H3</f>
        <v>50000</v>
      </c>
      <c r="G43" s="61">
        <v>5000</v>
      </c>
      <c r="H43" s="61">
        <f t="shared" si="0"/>
        <v>-45000</v>
      </c>
    </row>
    <row r="44" spans="1:8" outlineLevel="1" x14ac:dyDescent="0.3">
      <c r="A44" s="38"/>
      <c r="B44" s="38"/>
      <c r="C44" s="52"/>
      <c r="D44" s="52"/>
      <c r="E44" s="64" t="s">
        <v>859</v>
      </c>
      <c r="F44" s="68">
        <f>SUBTOTAL(9,F43:F43)</f>
        <v>50000</v>
      </c>
      <c r="G44" s="69">
        <f>SUBTOTAL(9,G43:G43)</f>
        <v>5000</v>
      </c>
      <c r="H44" s="61"/>
    </row>
    <row r="45" spans="1:8" outlineLevel="2" x14ac:dyDescent="0.3">
      <c r="A45" s="38"/>
      <c r="B45" s="38" t="s">
        <v>835</v>
      </c>
      <c r="C45" s="52">
        <v>44</v>
      </c>
      <c r="D45" s="52" t="s">
        <v>830</v>
      </c>
      <c r="E45" s="52">
        <v>733</v>
      </c>
      <c r="F45" s="63">
        <f>'35. Hospedagem'!H4</f>
        <v>5000</v>
      </c>
      <c r="G45" s="61">
        <v>5000</v>
      </c>
      <c r="H45" s="61">
        <f t="shared" si="0"/>
        <v>0</v>
      </c>
    </row>
    <row r="46" spans="1:8" outlineLevel="1" x14ac:dyDescent="0.3">
      <c r="A46" s="38"/>
      <c r="B46" s="38"/>
      <c r="C46" s="52"/>
      <c r="D46" s="52"/>
      <c r="E46" s="64" t="s">
        <v>860</v>
      </c>
      <c r="F46" s="68">
        <f>SUBTOTAL(9,F45:F45)</f>
        <v>5000</v>
      </c>
      <c r="G46" s="69">
        <f>SUBTOTAL(9,G45:G45)</f>
        <v>5000</v>
      </c>
      <c r="H46" s="61"/>
    </row>
    <row r="47" spans="1:8" outlineLevel="2" x14ac:dyDescent="0.3">
      <c r="A47" s="38">
        <v>36</v>
      </c>
      <c r="B47" s="38" t="s">
        <v>823</v>
      </c>
      <c r="C47" s="52">
        <v>35</v>
      </c>
      <c r="D47" s="52" t="s">
        <v>831</v>
      </c>
      <c r="E47" s="52">
        <v>28</v>
      </c>
      <c r="F47" s="63">
        <f>'36. Sistema de Gestão'!H4</f>
        <v>157511.28</v>
      </c>
      <c r="G47" s="61">
        <v>157511.29</v>
      </c>
      <c r="H47" s="61">
        <f t="shared" si="0"/>
        <v>1.0000000009313226E-2</v>
      </c>
    </row>
    <row r="48" spans="1:8" outlineLevel="2" x14ac:dyDescent="0.3">
      <c r="A48" s="38">
        <v>37</v>
      </c>
      <c r="B48" s="38" t="s">
        <v>824</v>
      </c>
      <c r="C48" s="52">
        <v>36</v>
      </c>
      <c r="D48" s="52" t="s">
        <v>831</v>
      </c>
      <c r="E48" s="52">
        <v>28</v>
      </c>
      <c r="F48" s="63">
        <f>'37. Locação de impressoras'!H4</f>
        <v>20199.48</v>
      </c>
      <c r="G48" s="61">
        <v>20199.439999999999</v>
      </c>
      <c r="H48" s="61">
        <f t="shared" si="0"/>
        <v>-4.0000000000873115E-2</v>
      </c>
    </row>
    <row r="49" spans="1:9" outlineLevel="2" x14ac:dyDescent="0.3">
      <c r="A49" s="38">
        <v>38</v>
      </c>
      <c r="B49" s="38" t="s">
        <v>825</v>
      </c>
      <c r="C49" s="52">
        <v>37</v>
      </c>
      <c r="D49" s="52" t="s">
        <v>831</v>
      </c>
      <c r="E49" s="52">
        <v>28</v>
      </c>
      <c r="F49" s="63">
        <f>'38. Armazenamento em nuvem'!H7</f>
        <v>8819.0499999999993</v>
      </c>
      <c r="G49" s="61">
        <f>5397.08+2000</f>
        <v>7397.08</v>
      </c>
      <c r="H49" s="61">
        <f t="shared" si="0"/>
        <v>-1421.9699999999993</v>
      </c>
    </row>
    <row r="50" spans="1:9" outlineLevel="2" x14ac:dyDescent="0.3">
      <c r="A50" s="38">
        <v>39</v>
      </c>
      <c r="B50" s="38" t="s">
        <v>826</v>
      </c>
      <c r="C50" s="52">
        <v>38</v>
      </c>
      <c r="D50" s="52" t="s">
        <v>831</v>
      </c>
      <c r="E50" s="52">
        <v>28</v>
      </c>
      <c r="F50" s="63">
        <f>'39. Cerfificado Digital'!H7</f>
        <v>6010</v>
      </c>
      <c r="G50" s="61">
        <v>6000</v>
      </c>
      <c r="H50" s="61">
        <f t="shared" si="0"/>
        <v>-10</v>
      </c>
    </row>
    <row r="51" spans="1:9" outlineLevel="2" x14ac:dyDescent="0.3">
      <c r="A51" s="38">
        <v>40</v>
      </c>
      <c r="B51" s="38" t="s">
        <v>882</v>
      </c>
      <c r="C51" s="52">
        <v>47</v>
      </c>
      <c r="D51" s="52" t="s">
        <v>831</v>
      </c>
      <c r="E51" s="52">
        <v>28</v>
      </c>
      <c r="F51" s="63">
        <f>'40. Locação Nobreak'!H4</f>
        <v>5400</v>
      </c>
      <c r="G51" s="61">
        <v>0</v>
      </c>
      <c r="H51" s="61">
        <f t="shared" si="0"/>
        <v>-5400</v>
      </c>
    </row>
    <row r="52" spans="1:9" outlineLevel="1" x14ac:dyDescent="0.3">
      <c r="A52" s="38"/>
      <c r="B52" s="38"/>
      <c r="C52" s="52"/>
      <c r="D52" s="52"/>
      <c r="E52" s="64" t="s">
        <v>861</v>
      </c>
      <c r="F52" s="68">
        <f>SUBTOTAL(9,F47:F51)</f>
        <v>197939.81</v>
      </c>
      <c r="G52" s="69">
        <f>SUBTOTAL(9,G47:G51)</f>
        <v>191107.81</v>
      </c>
      <c r="H52" s="61"/>
    </row>
    <row r="53" spans="1:9" outlineLevel="2" x14ac:dyDescent="0.3">
      <c r="A53" s="38">
        <v>40</v>
      </c>
      <c r="B53" s="38" t="s">
        <v>827</v>
      </c>
      <c r="C53" s="52">
        <v>39</v>
      </c>
      <c r="D53" s="52" t="s">
        <v>838</v>
      </c>
      <c r="E53" s="52">
        <v>732</v>
      </c>
      <c r="F53" s="63">
        <f>'41. Transporte Escola'!H4</f>
        <v>13999.986000000001</v>
      </c>
      <c r="G53" s="61">
        <v>14000</v>
      </c>
      <c r="H53" s="61">
        <f t="shared" si="0"/>
        <v>1.3999999999214197E-2</v>
      </c>
    </row>
    <row r="54" spans="1:9" outlineLevel="2" x14ac:dyDescent="0.3">
      <c r="A54" s="38">
        <v>41</v>
      </c>
      <c r="B54" s="38" t="s">
        <v>837</v>
      </c>
      <c r="C54" s="52">
        <v>40</v>
      </c>
      <c r="D54" s="52" t="s">
        <v>838</v>
      </c>
      <c r="E54" s="52">
        <v>732</v>
      </c>
      <c r="F54" s="63">
        <f>'42. Passagens aéreas e desp loc'!H4</f>
        <v>6000</v>
      </c>
      <c r="G54" s="61">
        <v>6000</v>
      </c>
      <c r="H54" s="61">
        <f t="shared" si="0"/>
        <v>0</v>
      </c>
    </row>
    <row r="55" spans="1:9" outlineLevel="1" x14ac:dyDescent="0.3">
      <c r="A55" s="38"/>
      <c r="B55" s="38"/>
      <c r="C55" s="52"/>
      <c r="D55" s="52"/>
      <c r="E55" s="64" t="s">
        <v>862</v>
      </c>
      <c r="F55" s="68">
        <f>SUBTOTAL(9,F53:F54)</f>
        <v>19999.986000000001</v>
      </c>
      <c r="G55" s="69">
        <f>SUBTOTAL(9,G53:G54)</f>
        <v>20000</v>
      </c>
      <c r="H55" s="61"/>
    </row>
    <row r="56" spans="1:9" outlineLevel="2" x14ac:dyDescent="0.3">
      <c r="A56" s="38"/>
      <c r="B56" s="38" t="s">
        <v>836</v>
      </c>
      <c r="C56" s="52">
        <v>46</v>
      </c>
      <c r="D56" s="52" t="s">
        <v>838</v>
      </c>
      <c r="E56" s="52">
        <v>6</v>
      </c>
      <c r="F56" s="63">
        <f>'42. Passagens aéreas e desp loc'!H3</f>
        <v>36000</v>
      </c>
      <c r="G56" s="61">
        <v>9000</v>
      </c>
      <c r="H56" s="61">
        <f t="shared" si="0"/>
        <v>-27000</v>
      </c>
    </row>
    <row r="57" spans="1:9" outlineLevel="1" x14ac:dyDescent="0.3">
      <c r="A57" s="38"/>
      <c r="B57" s="38"/>
      <c r="C57" s="52"/>
      <c r="D57" s="52"/>
      <c r="E57" s="64" t="s">
        <v>863</v>
      </c>
      <c r="F57" s="68">
        <f>SUBTOTAL(9,F56:F56)</f>
        <v>36000</v>
      </c>
      <c r="G57" s="69">
        <f>SUBTOTAL(9,G56:G56)</f>
        <v>9000</v>
      </c>
      <c r="H57" s="61"/>
    </row>
    <row r="58" spans="1:9" outlineLevel="2" x14ac:dyDescent="0.3">
      <c r="A58" s="38">
        <v>42</v>
      </c>
      <c r="B58" s="38" t="s">
        <v>828</v>
      </c>
      <c r="C58" s="52">
        <v>41</v>
      </c>
      <c r="D58" s="52" t="s">
        <v>839</v>
      </c>
      <c r="E58" s="52">
        <v>34</v>
      </c>
      <c r="F58" s="63">
        <f>'43 - Cesta Natalina'!J17</f>
        <v>16292.800000000001</v>
      </c>
      <c r="G58" s="61">
        <v>13033.9</v>
      </c>
      <c r="H58" s="61">
        <f t="shared" si="0"/>
        <v>-3258.9000000000015</v>
      </c>
    </row>
    <row r="59" spans="1:9" outlineLevel="1" x14ac:dyDescent="0.3">
      <c r="A59" s="65"/>
      <c r="B59" s="65"/>
      <c r="C59" s="66"/>
      <c r="D59" s="66"/>
      <c r="E59" s="67" t="s">
        <v>864</v>
      </c>
      <c r="F59" s="70">
        <f>SUBTOTAL(9,F58:F58)</f>
        <v>16292.800000000001</v>
      </c>
      <c r="G59" s="71">
        <f>SUBTOTAL(9,G58:G58)</f>
        <v>13033.9</v>
      </c>
      <c r="H59" s="49"/>
    </row>
    <row r="60" spans="1:9" x14ac:dyDescent="0.3">
      <c r="A60" s="65"/>
      <c r="B60" s="65"/>
      <c r="C60" s="66"/>
      <c r="D60" s="66"/>
      <c r="E60" s="67" t="s">
        <v>865</v>
      </c>
      <c r="F60" s="70">
        <f>SUBTOTAL(9,F2:F58)</f>
        <v>3215454.4054999994</v>
      </c>
      <c r="G60" s="71">
        <f>SUBTOTAL(9,G2:G58)</f>
        <v>3019442.23</v>
      </c>
      <c r="H60" s="49"/>
    </row>
    <row r="61" spans="1:9" x14ac:dyDescent="0.3">
      <c r="C61" s="8"/>
      <c r="F61" s="58"/>
      <c r="G61" s="58"/>
      <c r="H61" s="58">
        <f>SUM(H2:H58)</f>
        <v>-196012.17549999987</v>
      </c>
      <c r="I61" s="58"/>
    </row>
    <row r="62" spans="1:9" x14ac:dyDescent="0.3">
      <c r="C62" s="8"/>
    </row>
    <row r="63" spans="1:9" x14ac:dyDescent="0.3">
      <c r="C63" s="8"/>
    </row>
    <row r="64" spans="1:9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  <row r="109" spans="3:3" x14ac:dyDescent="0.3">
      <c r="C109" s="8"/>
    </row>
    <row r="110" spans="3:3" x14ac:dyDescent="0.3">
      <c r="C110" s="8"/>
    </row>
    <row r="111" spans="3:3" x14ac:dyDescent="0.3">
      <c r="C111" s="8"/>
    </row>
    <row r="112" spans="3:3" x14ac:dyDescent="0.3">
      <c r="C112" s="8"/>
    </row>
    <row r="113" spans="3:3" x14ac:dyDescent="0.3">
      <c r="C113" s="8"/>
    </row>
    <row r="114" spans="3:3" x14ac:dyDescent="0.3">
      <c r="C114" s="8"/>
    </row>
    <row r="115" spans="3:3" x14ac:dyDescent="0.3">
      <c r="C115" s="8"/>
    </row>
    <row r="116" spans="3:3" x14ac:dyDescent="0.3">
      <c r="C116" s="8"/>
    </row>
    <row r="117" spans="3:3" x14ac:dyDescent="0.3">
      <c r="C117" s="8"/>
    </row>
    <row r="118" spans="3:3" x14ac:dyDescent="0.3">
      <c r="C118" s="8"/>
    </row>
    <row r="119" spans="3:3" x14ac:dyDescent="0.3">
      <c r="C119" s="8"/>
    </row>
    <row r="120" spans="3:3" x14ac:dyDescent="0.3">
      <c r="C120" s="8"/>
    </row>
    <row r="121" spans="3:3" x14ac:dyDescent="0.3">
      <c r="C121" s="8"/>
    </row>
    <row r="122" spans="3:3" x14ac:dyDescent="0.3">
      <c r="C122" s="8"/>
    </row>
    <row r="123" spans="3:3" x14ac:dyDescent="0.3">
      <c r="C123" s="8"/>
    </row>
    <row r="124" spans="3:3" x14ac:dyDescent="0.3">
      <c r="C124" s="8"/>
    </row>
    <row r="125" spans="3:3" x14ac:dyDescent="0.3">
      <c r="C125" s="8"/>
    </row>
    <row r="126" spans="3:3" x14ac:dyDescent="0.3">
      <c r="C126" s="8"/>
    </row>
    <row r="127" spans="3:3" x14ac:dyDescent="0.3">
      <c r="C127" s="8"/>
    </row>
    <row r="128" spans="3:3" x14ac:dyDescent="0.3">
      <c r="C128" s="8"/>
    </row>
    <row r="129" spans="3:3" x14ac:dyDescent="0.3">
      <c r="C129" s="8"/>
    </row>
    <row r="130" spans="3:3" x14ac:dyDescent="0.3">
      <c r="C130" s="8"/>
    </row>
    <row r="131" spans="3:3" x14ac:dyDescent="0.3">
      <c r="C131" s="8"/>
    </row>
    <row r="132" spans="3:3" x14ac:dyDescent="0.3">
      <c r="C132" s="8"/>
    </row>
    <row r="133" spans="3:3" x14ac:dyDescent="0.3">
      <c r="C133" s="8"/>
    </row>
    <row r="134" spans="3:3" x14ac:dyDescent="0.3">
      <c r="C134" s="8"/>
    </row>
    <row r="135" spans="3:3" x14ac:dyDescent="0.3">
      <c r="C135" s="8"/>
    </row>
    <row r="136" spans="3:3" x14ac:dyDescent="0.3">
      <c r="C136" s="8"/>
    </row>
    <row r="137" spans="3:3" x14ac:dyDescent="0.3">
      <c r="C137" s="8"/>
    </row>
    <row r="138" spans="3:3" x14ac:dyDescent="0.3">
      <c r="C138" s="8"/>
    </row>
    <row r="139" spans="3:3" x14ac:dyDescent="0.3">
      <c r="C139" s="8"/>
    </row>
    <row r="140" spans="3:3" x14ac:dyDescent="0.3">
      <c r="C140" s="8"/>
    </row>
    <row r="141" spans="3:3" x14ac:dyDescent="0.3">
      <c r="C141" s="8"/>
    </row>
    <row r="142" spans="3:3" x14ac:dyDescent="0.3">
      <c r="C142" s="8"/>
    </row>
    <row r="143" spans="3:3" x14ac:dyDescent="0.3">
      <c r="C143" s="8"/>
    </row>
    <row r="144" spans="3:3" x14ac:dyDescent="0.3">
      <c r="C144" s="8"/>
    </row>
    <row r="145" spans="3:3" x14ac:dyDescent="0.3">
      <c r="C145" s="8"/>
    </row>
    <row r="146" spans="3:3" x14ac:dyDescent="0.3">
      <c r="C146" s="8"/>
    </row>
    <row r="147" spans="3:3" x14ac:dyDescent="0.3">
      <c r="C147" s="8"/>
    </row>
    <row r="148" spans="3:3" x14ac:dyDescent="0.3">
      <c r="C148" s="8"/>
    </row>
    <row r="149" spans="3:3" x14ac:dyDescent="0.3">
      <c r="C149" s="8"/>
    </row>
    <row r="150" spans="3:3" x14ac:dyDescent="0.3">
      <c r="C150" s="8"/>
    </row>
    <row r="151" spans="3:3" x14ac:dyDescent="0.3">
      <c r="C151" s="8"/>
    </row>
    <row r="152" spans="3:3" x14ac:dyDescent="0.3">
      <c r="C152" s="8"/>
    </row>
    <row r="153" spans="3:3" x14ac:dyDescent="0.3">
      <c r="C153" s="8"/>
    </row>
    <row r="154" spans="3:3" x14ac:dyDescent="0.3">
      <c r="C154" s="8"/>
    </row>
    <row r="155" spans="3:3" x14ac:dyDescent="0.3">
      <c r="C155" s="8"/>
    </row>
    <row r="156" spans="3:3" x14ac:dyDescent="0.3">
      <c r="C156" s="8"/>
    </row>
    <row r="157" spans="3:3" x14ac:dyDescent="0.3">
      <c r="C157" s="8"/>
    </row>
    <row r="158" spans="3:3" x14ac:dyDescent="0.3">
      <c r="C158" s="8"/>
    </row>
    <row r="159" spans="3:3" x14ac:dyDescent="0.3">
      <c r="C159" s="8"/>
    </row>
    <row r="160" spans="3:3" x14ac:dyDescent="0.3">
      <c r="C160" s="8"/>
    </row>
    <row r="161" spans="3:3" x14ac:dyDescent="0.3">
      <c r="C161" s="8"/>
    </row>
    <row r="162" spans="3:3" x14ac:dyDescent="0.3">
      <c r="C162" s="8"/>
    </row>
    <row r="163" spans="3:3" x14ac:dyDescent="0.3">
      <c r="C163" s="8"/>
    </row>
    <row r="164" spans="3:3" x14ac:dyDescent="0.3">
      <c r="C164" s="8"/>
    </row>
    <row r="165" spans="3:3" x14ac:dyDescent="0.3">
      <c r="C165" s="8"/>
    </row>
    <row r="166" spans="3:3" x14ac:dyDescent="0.3">
      <c r="C166" s="8"/>
    </row>
    <row r="167" spans="3:3" x14ac:dyDescent="0.3">
      <c r="C167" s="8"/>
    </row>
    <row r="168" spans="3:3" x14ac:dyDescent="0.3">
      <c r="C168" s="8"/>
    </row>
    <row r="169" spans="3:3" x14ac:dyDescent="0.3">
      <c r="C169" s="8"/>
    </row>
    <row r="170" spans="3:3" x14ac:dyDescent="0.3">
      <c r="C170" s="8"/>
    </row>
    <row r="171" spans="3:3" x14ac:dyDescent="0.3">
      <c r="C171" s="8"/>
    </row>
    <row r="172" spans="3:3" x14ac:dyDescent="0.3">
      <c r="C172" s="8"/>
    </row>
    <row r="173" spans="3:3" x14ac:dyDescent="0.3">
      <c r="C173" s="8"/>
    </row>
    <row r="174" spans="3:3" x14ac:dyDescent="0.3">
      <c r="C174" s="8"/>
    </row>
    <row r="175" spans="3:3" x14ac:dyDescent="0.3">
      <c r="C175" s="8"/>
    </row>
    <row r="176" spans="3:3" x14ac:dyDescent="0.3">
      <c r="C176" s="8"/>
    </row>
    <row r="177" spans="3:3" x14ac:dyDescent="0.3">
      <c r="C177" s="8"/>
    </row>
    <row r="178" spans="3:3" x14ac:dyDescent="0.3">
      <c r="C178" s="8"/>
    </row>
    <row r="179" spans="3:3" x14ac:dyDescent="0.3">
      <c r="C179" s="8"/>
    </row>
    <row r="180" spans="3:3" x14ac:dyDescent="0.3">
      <c r="C180" s="8"/>
    </row>
    <row r="181" spans="3:3" x14ac:dyDescent="0.3">
      <c r="C181" s="8"/>
    </row>
    <row r="182" spans="3:3" x14ac:dyDescent="0.3">
      <c r="C182" s="8"/>
    </row>
    <row r="183" spans="3:3" x14ac:dyDescent="0.3">
      <c r="C183" s="8"/>
    </row>
    <row r="184" spans="3:3" x14ac:dyDescent="0.3">
      <c r="C184" s="8"/>
    </row>
    <row r="185" spans="3:3" x14ac:dyDescent="0.3">
      <c r="C185" s="8"/>
    </row>
    <row r="186" spans="3:3" x14ac:dyDescent="0.3">
      <c r="C186" s="8"/>
    </row>
    <row r="187" spans="3:3" x14ac:dyDescent="0.3">
      <c r="C187" s="8"/>
    </row>
    <row r="188" spans="3:3" x14ac:dyDescent="0.3">
      <c r="C188" s="8"/>
    </row>
    <row r="189" spans="3:3" x14ac:dyDescent="0.3">
      <c r="C189" s="8"/>
    </row>
    <row r="190" spans="3:3" x14ac:dyDescent="0.3">
      <c r="C190" s="8"/>
    </row>
    <row r="191" spans="3:3" x14ac:dyDescent="0.3">
      <c r="C191" s="8"/>
    </row>
    <row r="192" spans="3:3" x14ac:dyDescent="0.3">
      <c r="C192" s="8"/>
    </row>
    <row r="193" spans="3:3" x14ac:dyDescent="0.3">
      <c r="C193" s="8"/>
    </row>
    <row r="194" spans="3:3" x14ac:dyDescent="0.3">
      <c r="C194" s="8"/>
    </row>
    <row r="195" spans="3:3" x14ac:dyDescent="0.3">
      <c r="C195" s="8"/>
    </row>
    <row r="196" spans="3:3" x14ac:dyDescent="0.3">
      <c r="C196" s="8"/>
    </row>
    <row r="197" spans="3:3" x14ac:dyDescent="0.3">
      <c r="C197" s="8"/>
    </row>
    <row r="198" spans="3:3" x14ac:dyDescent="0.3">
      <c r="C198" s="8"/>
    </row>
    <row r="199" spans="3:3" x14ac:dyDescent="0.3">
      <c r="C199" s="8"/>
    </row>
    <row r="200" spans="3:3" x14ac:dyDescent="0.3">
      <c r="C200" s="8"/>
    </row>
    <row r="201" spans="3:3" x14ac:dyDescent="0.3">
      <c r="C201" s="8"/>
    </row>
    <row r="202" spans="3:3" x14ac:dyDescent="0.3">
      <c r="C202" s="8"/>
    </row>
    <row r="203" spans="3:3" x14ac:dyDescent="0.3">
      <c r="C203" s="8"/>
    </row>
    <row r="204" spans="3:3" x14ac:dyDescent="0.3">
      <c r="C204" s="8"/>
    </row>
    <row r="205" spans="3:3" x14ac:dyDescent="0.3">
      <c r="C205" s="8"/>
    </row>
    <row r="206" spans="3:3" x14ac:dyDescent="0.3">
      <c r="C206" s="8"/>
    </row>
    <row r="207" spans="3:3" x14ac:dyDescent="0.3">
      <c r="C207" s="8"/>
    </row>
    <row r="208" spans="3:3" x14ac:dyDescent="0.3">
      <c r="C208" s="8"/>
    </row>
    <row r="209" spans="3:3" x14ac:dyDescent="0.3">
      <c r="C209" s="8"/>
    </row>
    <row r="210" spans="3:3" x14ac:dyDescent="0.3">
      <c r="C210" s="8"/>
    </row>
    <row r="211" spans="3:3" x14ac:dyDescent="0.3">
      <c r="C211" s="8"/>
    </row>
    <row r="212" spans="3:3" x14ac:dyDescent="0.3">
      <c r="C212" s="8"/>
    </row>
    <row r="213" spans="3:3" x14ac:dyDescent="0.3">
      <c r="C213" s="8"/>
    </row>
    <row r="214" spans="3:3" x14ac:dyDescent="0.3">
      <c r="C214" s="8"/>
    </row>
    <row r="215" spans="3:3" x14ac:dyDescent="0.3">
      <c r="C215" s="8"/>
    </row>
    <row r="216" spans="3:3" x14ac:dyDescent="0.3">
      <c r="C216" s="8"/>
    </row>
    <row r="217" spans="3:3" x14ac:dyDescent="0.3">
      <c r="C217" s="8"/>
    </row>
    <row r="218" spans="3:3" x14ac:dyDescent="0.3">
      <c r="C218" s="8"/>
    </row>
    <row r="219" spans="3:3" x14ac:dyDescent="0.3">
      <c r="C219" s="8"/>
    </row>
  </sheetData>
  <mergeCells count="1">
    <mergeCell ref="A1:B1"/>
  </mergeCells>
  <conditionalFormatting sqref="H2:H60">
    <cfRule type="cellIs" dxfId="13" priority="3" operator="greaterThan">
      <formula>0</formula>
    </cfRule>
  </conditionalFormatting>
  <conditionalFormatting sqref="H2:H61">
    <cfRule type="cellIs" dxfId="12" priority="1" operator="equal">
      <formula>0</formula>
    </cfRule>
    <cfRule type="cellIs" dxfId="11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showGridLines="0" workbookViewId="0">
      <pane ySplit="3" topLeftCell="A10" activePane="bottomLeft" state="frozen"/>
      <selection pane="bottomLeft" activeCell="G26" sqref="G26"/>
    </sheetView>
  </sheetViews>
  <sheetFormatPr defaultColWidth="9.109375" defaultRowHeight="14.4" x14ac:dyDescent="0.3"/>
  <cols>
    <col min="1" max="1" width="80.88671875" customWidth="1"/>
    <col min="2" max="2" width="5.5546875" style="24" bestFit="1" customWidth="1"/>
    <col min="3" max="3" width="20.88671875" style="24" customWidth="1"/>
    <col min="4" max="4" width="15.5546875" customWidth="1"/>
    <col min="5" max="5" width="15.88671875" bestFit="1" customWidth="1"/>
    <col min="6" max="6" width="9.5546875" bestFit="1" customWidth="1"/>
  </cols>
  <sheetData>
    <row r="1" spans="1:5" ht="23.4" x14ac:dyDescent="0.3">
      <c r="A1" s="93" t="s">
        <v>747</v>
      </c>
      <c r="B1" s="93"/>
      <c r="C1" s="93"/>
    </row>
    <row r="2" spans="1:5" ht="4.5" customHeight="1" x14ac:dyDescent="0.3"/>
    <row r="3" spans="1:5" ht="36.75" customHeight="1" x14ac:dyDescent="0.3">
      <c r="A3" s="25" t="s">
        <v>748</v>
      </c>
      <c r="B3" s="25" t="s">
        <v>749</v>
      </c>
      <c r="C3" s="25" t="s">
        <v>840</v>
      </c>
      <c r="D3" s="25" t="s">
        <v>841</v>
      </c>
      <c r="E3" s="25" t="s">
        <v>772</v>
      </c>
    </row>
    <row r="4" spans="1:5" s="18" customFormat="1" ht="15" customHeight="1" x14ac:dyDescent="0.3">
      <c r="A4" s="26" t="s">
        <v>750</v>
      </c>
      <c r="B4" s="27"/>
      <c r="C4" s="27"/>
    </row>
    <row r="5" spans="1:5" s="18" customFormat="1" ht="15" customHeight="1" x14ac:dyDescent="0.3">
      <c r="A5" s="26" t="s">
        <v>751</v>
      </c>
      <c r="B5" s="27"/>
      <c r="C5" s="27"/>
    </row>
    <row r="6" spans="1:5" s="18" customFormat="1" ht="15" customHeight="1" x14ac:dyDescent="0.3">
      <c r="A6" s="26" t="s">
        <v>756</v>
      </c>
      <c r="B6" s="27"/>
      <c r="C6" s="27"/>
    </row>
    <row r="7" spans="1:5" s="18" customFormat="1" ht="15" customHeight="1" x14ac:dyDescent="0.3">
      <c r="A7" s="26" t="s">
        <v>776</v>
      </c>
      <c r="B7" s="27"/>
      <c r="C7" s="27"/>
    </row>
    <row r="8" spans="1:5" s="80" customFormat="1" ht="17.25" customHeight="1" x14ac:dyDescent="0.3">
      <c r="A8" s="77" t="s">
        <v>867</v>
      </c>
      <c r="B8" s="78"/>
      <c r="C8" s="79"/>
    </row>
    <row r="9" spans="1:5" s="80" customFormat="1" x14ac:dyDescent="0.3">
      <c r="A9" s="81" t="s">
        <v>868</v>
      </c>
      <c r="B9" s="82">
        <v>1</v>
      </c>
      <c r="C9" s="73">
        <f>'[1]DETALHAMENTO PREVISTO'!S6</f>
        <v>180061.89066666667</v>
      </c>
      <c r="D9" s="84">
        <f>((10461.05*1.055)*13)+(10461.05*1.055)/3</f>
        <v>147152.10333333333</v>
      </c>
      <c r="E9" s="44">
        <f>C9-D9</f>
        <v>32909.787333333341</v>
      </c>
    </row>
    <row r="10" spans="1:5" s="80" customFormat="1" x14ac:dyDescent="0.3">
      <c r="A10" s="81" t="s">
        <v>869</v>
      </c>
      <c r="B10" s="82">
        <v>2</v>
      </c>
      <c r="C10" s="73">
        <f>'[1]DETALHAMENTO PREVISTO'!S8</f>
        <v>37812.997039999995</v>
      </c>
      <c r="D10" s="84">
        <f>D9*0.21</f>
        <v>30901.941699999999</v>
      </c>
      <c r="E10" s="44">
        <f>C10-D10</f>
        <v>6911.0553399999953</v>
      </c>
    </row>
    <row r="11" spans="1:5" s="80" customFormat="1" x14ac:dyDescent="0.3">
      <c r="A11" s="78" t="s">
        <v>870</v>
      </c>
      <c r="B11" s="83"/>
      <c r="C11" s="33"/>
      <c r="D11" s="50"/>
      <c r="E11" s="50"/>
    </row>
    <row r="12" spans="1:5" s="80" customFormat="1" x14ac:dyDescent="0.3">
      <c r="A12" s="81" t="s">
        <v>868</v>
      </c>
      <c r="B12" s="82">
        <v>3</v>
      </c>
      <c r="C12" s="73">
        <f>'[1]DETALHAMENTO PREVISTO'!S11</f>
        <v>1865152.9097499994</v>
      </c>
      <c r="D12" s="84">
        <f>((10461.05*12)*1.055)*13+((10461.05*5)*1.055)/3</f>
        <v>1740073.6219166664</v>
      </c>
      <c r="E12" s="44">
        <f>C12-D12</f>
        <v>125079.28783333302</v>
      </c>
    </row>
    <row r="13" spans="1:5" s="80" customFormat="1" x14ac:dyDescent="0.3">
      <c r="A13" s="81" t="s">
        <v>869</v>
      </c>
      <c r="B13" s="82">
        <v>4</v>
      </c>
      <c r="C13" s="73">
        <f>'[1]DETALHAMENTO PREVISTO'!S13</f>
        <v>391682.11104750005</v>
      </c>
      <c r="D13" s="84">
        <f>D12*0.21</f>
        <v>365415.46060249995</v>
      </c>
      <c r="E13" s="44">
        <f>C13-D13</f>
        <v>26266.650445000094</v>
      </c>
    </row>
    <row r="14" spans="1:5" s="18" customFormat="1" ht="15" customHeight="1" x14ac:dyDescent="0.3">
      <c r="A14" s="28" t="s">
        <v>777</v>
      </c>
      <c r="B14" s="32"/>
      <c r="C14" s="33"/>
      <c r="D14"/>
      <c r="E14"/>
    </row>
    <row r="15" spans="1:5" s="18" customFormat="1" ht="15" customHeight="1" x14ac:dyDescent="0.3">
      <c r="A15" s="29" t="s">
        <v>775</v>
      </c>
      <c r="B15" s="30">
        <v>6</v>
      </c>
      <c r="C15" s="31">
        <v>9000</v>
      </c>
      <c r="D15" s="62">
        <f>Resumo!F56</f>
        <v>36000</v>
      </c>
      <c r="E15" s="44">
        <f>C15-D15</f>
        <v>-27000</v>
      </c>
    </row>
    <row r="16" spans="1:5" s="18" customFormat="1" ht="15" customHeight="1" x14ac:dyDescent="0.3">
      <c r="A16" s="29" t="s">
        <v>752</v>
      </c>
      <c r="B16" s="30">
        <v>7</v>
      </c>
      <c r="C16" s="31">
        <v>5000</v>
      </c>
      <c r="D16" s="62">
        <f>Resumo!F43</f>
        <v>50000</v>
      </c>
      <c r="E16" s="44">
        <f>C16-D16</f>
        <v>-45000</v>
      </c>
    </row>
    <row r="17" spans="1:6" s="18" customFormat="1" ht="15" customHeight="1" x14ac:dyDescent="0.3">
      <c r="A17" s="26" t="s">
        <v>757</v>
      </c>
      <c r="B17" s="27"/>
      <c r="C17" s="27"/>
      <c r="D17" s="59"/>
    </row>
    <row r="18" spans="1:6" ht="15.75" customHeight="1" x14ac:dyDescent="0.3">
      <c r="A18" s="28" t="s">
        <v>758</v>
      </c>
      <c r="B18" s="32"/>
      <c r="C18" s="33"/>
      <c r="D18" s="50"/>
    </row>
    <row r="19" spans="1:6" x14ac:dyDescent="0.3">
      <c r="A19" s="29" t="s">
        <v>753</v>
      </c>
      <c r="B19" s="30">
        <v>24</v>
      </c>
      <c r="C19" s="31">
        <v>233095</v>
      </c>
      <c r="D19" s="48">
        <f>SUM(Resumo!F2:F9)</f>
        <v>222424.3095</v>
      </c>
      <c r="E19" s="44">
        <f>C19-D19</f>
        <v>10670.690499999997</v>
      </c>
    </row>
    <row r="20" spans="1:6" x14ac:dyDescent="0.3">
      <c r="A20" s="29" t="s">
        <v>754</v>
      </c>
      <c r="B20" s="30">
        <v>25</v>
      </c>
      <c r="C20" s="73">
        <v>100</v>
      </c>
      <c r="D20" s="48">
        <v>0</v>
      </c>
      <c r="E20" s="44">
        <f>C20-D20</f>
        <v>100</v>
      </c>
    </row>
    <row r="21" spans="1:6" x14ac:dyDescent="0.3">
      <c r="A21" s="29" t="s">
        <v>752</v>
      </c>
      <c r="B21" s="30">
        <v>27</v>
      </c>
      <c r="C21" s="31">
        <v>1898837.3890000002</v>
      </c>
      <c r="D21" s="48">
        <f>SUM(Resumo!F18:F34)</f>
        <v>2007102.2999999998</v>
      </c>
      <c r="E21" s="44">
        <f>C21-D21</f>
        <v>-108264.91099999961</v>
      </c>
      <c r="F21" s="36"/>
    </row>
    <row r="22" spans="1:6" ht="15.75" customHeight="1" x14ac:dyDescent="0.3">
      <c r="A22" s="29" t="s">
        <v>759</v>
      </c>
      <c r="B22" s="30">
        <v>28</v>
      </c>
      <c r="C22" s="31">
        <v>191107.81099999999</v>
      </c>
      <c r="D22" s="48">
        <f>SUM(Resumo!F47:F51)</f>
        <v>197939.81</v>
      </c>
      <c r="E22" s="44">
        <f>C22-D22</f>
        <v>-6831.9990000000107</v>
      </c>
    </row>
    <row r="23" spans="1:6" x14ac:dyDescent="0.3">
      <c r="A23" s="28" t="s">
        <v>760</v>
      </c>
      <c r="B23" s="40"/>
      <c r="C23" s="45"/>
      <c r="D23" s="49"/>
    </row>
    <row r="24" spans="1:6" x14ac:dyDescent="0.3">
      <c r="A24" s="29" t="s">
        <v>761</v>
      </c>
      <c r="B24" s="30">
        <v>34</v>
      </c>
      <c r="C24" s="31">
        <v>13033.897800000001</v>
      </c>
      <c r="D24" s="48">
        <f>Resumo!F58</f>
        <v>16292.800000000001</v>
      </c>
      <c r="E24" s="44">
        <f>C24-D24</f>
        <v>-3258.9022000000004</v>
      </c>
    </row>
    <row r="25" spans="1:6" x14ac:dyDescent="0.3">
      <c r="A25" s="29" t="s">
        <v>752</v>
      </c>
      <c r="B25" s="30">
        <v>35</v>
      </c>
      <c r="C25" s="31">
        <v>396000</v>
      </c>
      <c r="D25" s="48">
        <f>Resumo!F39</f>
        <v>396000</v>
      </c>
      <c r="E25" s="44">
        <f>C25-D25</f>
        <v>0</v>
      </c>
    </row>
    <row r="26" spans="1:6" x14ac:dyDescent="0.3">
      <c r="A26" s="28" t="s">
        <v>774</v>
      </c>
      <c r="B26" s="40"/>
      <c r="C26" s="45"/>
      <c r="D26" s="49"/>
    </row>
    <row r="27" spans="1:6" x14ac:dyDescent="0.3">
      <c r="A27" s="29" t="s">
        <v>775</v>
      </c>
      <c r="B27" s="30">
        <v>732</v>
      </c>
      <c r="C27" s="31">
        <v>20000</v>
      </c>
      <c r="D27" s="48">
        <f>SUM(Resumo!F53:F54)</f>
        <v>19999.986000000001</v>
      </c>
      <c r="E27" s="44">
        <f>C27-D27</f>
        <v>1.3999999999214197E-2</v>
      </c>
    </row>
    <row r="28" spans="1:6" x14ac:dyDescent="0.3">
      <c r="A28" s="29" t="s">
        <v>752</v>
      </c>
      <c r="B28" s="30">
        <v>733</v>
      </c>
      <c r="C28" s="73">
        <v>5000</v>
      </c>
      <c r="D28" s="62">
        <f>Resumo!F45</f>
        <v>5000</v>
      </c>
      <c r="E28" s="44">
        <f>C28-D28</f>
        <v>0</v>
      </c>
    </row>
    <row r="29" spans="1:6" x14ac:dyDescent="0.3">
      <c r="A29" s="26" t="s">
        <v>762</v>
      </c>
      <c r="B29" s="27"/>
      <c r="C29" s="27"/>
      <c r="D29" s="50"/>
    </row>
    <row r="30" spans="1:6" x14ac:dyDescent="0.3">
      <c r="A30" s="26" t="s">
        <v>763</v>
      </c>
      <c r="B30" s="27"/>
      <c r="C30" s="27"/>
      <c r="D30" s="50"/>
    </row>
    <row r="31" spans="1:6" x14ac:dyDescent="0.3">
      <c r="A31" s="94" t="s">
        <v>764</v>
      </c>
      <c r="B31" s="94"/>
      <c r="C31" s="34"/>
      <c r="D31" s="50"/>
    </row>
    <row r="32" spans="1:6" x14ac:dyDescent="0.3">
      <c r="A32" s="29" t="s">
        <v>765</v>
      </c>
      <c r="B32" s="30">
        <v>38</v>
      </c>
      <c r="C32" s="31">
        <v>53968.13</v>
      </c>
      <c r="D32" s="48">
        <f>SUM(Resumo!F11:F13)</f>
        <v>70545.179999999993</v>
      </c>
      <c r="E32" s="44">
        <f>C32-D32</f>
        <v>-16577.049999999996</v>
      </c>
    </row>
    <row r="33" spans="1:5" x14ac:dyDescent="0.3">
      <c r="A33" s="95" t="s">
        <v>766</v>
      </c>
      <c r="B33" s="95"/>
      <c r="C33" s="34"/>
      <c r="D33" s="50"/>
    </row>
    <row r="34" spans="1:5" x14ac:dyDescent="0.3">
      <c r="A34" s="29" t="s">
        <v>767</v>
      </c>
      <c r="B34" s="30">
        <v>39</v>
      </c>
      <c r="C34" s="73">
        <v>100</v>
      </c>
      <c r="D34" s="48">
        <v>0</v>
      </c>
      <c r="E34" s="44">
        <f>C34-D34</f>
        <v>100</v>
      </c>
    </row>
    <row r="35" spans="1:5" x14ac:dyDescent="0.3">
      <c r="A35" s="28" t="s">
        <v>768</v>
      </c>
      <c r="B35" s="32"/>
      <c r="C35" s="33"/>
      <c r="D35" s="49"/>
    </row>
    <row r="36" spans="1:5" x14ac:dyDescent="0.3">
      <c r="A36" s="38" t="s">
        <v>753</v>
      </c>
      <c r="B36" s="30">
        <v>760</v>
      </c>
      <c r="C36" s="73">
        <v>100</v>
      </c>
      <c r="D36" s="48">
        <v>0</v>
      </c>
      <c r="E36" s="44">
        <f>C36-D36</f>
        <v>100</v>
      </c>
    </row>
    <row r="37" spans="1:5" x14ac:dyDescent="0.3">
      <c r="A37" s="37" t="s">
        <v>761</v>
      </c>
      <c r="B37" s="30">
        <v>761</v>
      </c>
      <c r="C37" s="73">
        <v>5000</v>
      </c>
      <c r="D37" s="48">
        <v>0</v>
      </c>
      <c r="E37" s="44">
        <f>C37-D37</f>
        <v>5000</v>
      </c>
    </row>
    <row r="38" spans="1:5" x14ac:dyDescent="0.3">
      <c r="A38" s="29" t="s">
        <v>752</v>
      </c>
      <c r="B38" s="30">
        <v>40</v>
      </c>
      <c r="C38" s="31">
        <v>63200</v>
      </c>
      <c r="D38" s="48">
        <f>SUM(Resumo!F36:F37)</f>
        <v>63200.020000000004</v>
      </c>
      <c r="E38" s="44">
        <f>C38-D38</f>
        <v>-2.0000000004074536E-2</v>
      </c>
    </row>
    <row r="39" spans="1:5" x14ac:dyDescent="0.3">
      <c r="A39" s="28" t="s">
        <v>769</v>
      </c>
      <c r="B39" s="32"/>
      <c r="C39" s="33"/>
      <c r="D39" s="50"/>
    </row>
    <row r="40" spans="1:5" x14ac:dyDescent="0.3">
      <c r="A40" s="29" t="s">
        <v>753</v>
      </c>
      <c r="B40" s="30">
        <v>41</v>
      </c>
      <c r="C40" s="73">
        <v>100</v>
      </c>
      <c r="D40" s="48">
        <v>0</v>
      </c>
      <c r="E40" s="44">
        <f>C40-D40</f>
        <v>100</v>
      </c>
    </row>
    <row r="41" spans="1:5" x14ac:dyDescent="0.3">
      <c r="A41" s="38" t="s">
        <v>755</v>
      </c>
      <c r="B41" s="39">
        <v>42</v>
      </c>
      <c r="C41" s="74">
        <v>100</v>
      </c>
      <c r="D41" s="48">
        <v>0</v>
      </c>
      <c r="E41" s="44">
        <f>C41-D41</f>
        <v>100</v>
      </c>
    </row>
    <row r="42" spans="1:5" x14ac:dyDescent="0.3">
      <c r="A42" s="29" t="s">
        <v>752</v>
      </c>
      <c r="B42" s="30">
        <v>43</v>
      </c>
      <c r="C42" s="31">
        <v>121200</v>
      </c>
      <c r="D42" s="48">
        <f>SUM(Resumo!F15:F16)</f>
        <v>121200</v>
      </c>
      <c r="E42" s="44">
        <f>C42-D42</f>
        <v>0</v>
      </c>
    </row>
    <row r="43" spans="1:5" x14ac:dyDescent="0.3">
      <c r="A43" s="28" t="s">
        <v>770</v>
      </c>
      <c r="B43" s="32"/>
      <c r="C43" s="33"/>
      <c r="D43" s="50"/>
    </row>
    <row r="44" spans="1:5" x14ac:dyDescent="0.3">
      <c r="A44" s="29" t="s">
        <v>771</v>
      </c>
      <c r="B44" s="30">
        <v>44</v>
      </c>
      <c r="C44" s="73">
        <v>100</v>
      </c>
      <c r="D44" s="48">
        <v>0</v>
      </c>
      <c r="E44" s="44">
        <f>C44-D44</f>
        <v>100</v>
      </c>
    </row>
    <row r="45" spans="1:5" x14ac:dyDescent="0.3">
      <c r="A45" s="29" t="s">
        <v>755</v>
      </c>
      <c r="B45" s="30">
        <v>45</v>
      </c>
      <c r="C45" s="73">
        <v>100</v>
      </c>
      <c r="D45" s="48">
        <v>0</v>
      </c>
      <c r="E45" s="44">
        <f>C45-D45</f>
        <v>100</v>
      </c>
    </row>
    <row r="46" spans="1:5" x14ac:dyDescent="0.3">
      <c r="A46" s="29" t="s">
        <v>752</v>
      </c>
      <c r="B46" s="30">
        <v>46</v>
      </c>
      <c r="C46" s="31">
        <v>10000</v>
      </c>
      <c r="D46" s="48">
        <f>Resumo!F41</f>
        <v>9750</v>
      </c>
      <c r="E46" s="44">
        <f>C46-D46</f>
        <v>250</v>
      </c>
    </row>
    <row r="47" spans="1:5" x14ac:dyDescent="0.3">
      <c r="A47" s="41"/>
      <c r="B47" s="42"/>
      <c r="C47" s="35"/>
    </row>
    <row r="48" spans="1:5" x14ac:dyDescent="0.3">
      <c r="A48" s="24"/>
      <c r="C48" s="43">
        <f>SUM(C15:C46)</f>
        <v>3025142.2278</v>
      </c>
      <c r="D48" s="58">
        <f>SUM(D15:D46)</f>
        <v>3215454.4054999999</v>
      </c>
      <c r="E48" s="75">
        <f>SUM(E9:E46)</f>
        <v>854.60325166681287</v>
      </c>
    </row>
    <row r="49" spans="3:5" x14ac:dyDescent="0.3">
      <c r="C49" s="72">
        <f>C48-(C20+C34+C36+C40+C41+C44+C45)</f>
        <v>3024442.2278</v>
      </c>
    </row>
    <row r="50" spans="3:5" x14ac:dyDescent="0.3">
      <c r="C50" s="72">
        <f>C49-Resumo!G60</f>
        <v>4999.9978000000119</v>
      </c>
    </row>
    <row r="52" spans="3:5" x14ac:dyDescent="0.3">
      <c r="E52" t="s">
        <v>884</v>
      </c>
    </row>
    <row r="126" spans="17:17" x14ac:dyDescent="0.3">
      <c r="Q126">
        <v>12790931.92</v>
      </c>
    </row>
  </sheetData>
  <mergeCells count="3">
    <mergeCell ref="A1:C1"/>
    <mergeCell ref="A31:B31"/>
    <mergeCell ref="A33:B33"/>
  </mergeCells>
  <conditionalFormatting sqref="E15:E16 E19:E46">
    <cfRule type="cellIs" dxfId="10" priority="12" operator="greaterThan">
      <formula>0</formula>
    </cfRule>
    <cfRule type="cellIs" dxfId="9" priority="13" operator="lessThan">
      <formula>0</formula>
    </cfRule>
  </conditionalFormatting>
  <conditionalFormatting sqref="E48">
    <cfRule type="cellIs" dxfId="8" priority="10" operator="greaterThan">
      <formula>0</formula>
    </cfRule>
    <cfRule type="cellIs" dxfId="7" priority="11" operator="lessThan">
      <formula>0</formula>
    </cfRule>
  </conditionalFormatting>
  <conditionalFormatting sqref="E15:E46">
    <cfRule type="cellIs" dxfId="6" priority="7" operator="equal">
      <formula>0</formula>
    </cfRule>
  </conditionalFormatting>
  <conditionalFormatting sqref="E9:E10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9:E10">
    <cfRule type="cellIs" dxfId="3" priority="4" operator="equal">
      <formula>0</formula>
    </cfRule>
  </conditionalFormatting>
  <conditionalFormatting sqref="E12:E13">
    <cfRule type="cellIs" dxfId="2" priority="2" operator="greaterThan">
      <formula>0</formula>
    </cfRule>
    <cfRule type="cellIs" dxfId="1" priority="3" operator="lessThan">
      <formula>0</formula>
    </cfRule>
  </conditionalFormatting>
  <conditionalFormatting sqref="E12:E1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workbookViewId="0">
      <pane ySplit="2" topLeftCell="A54" activePane="bottomLeft" state="frozen"/>
      <selection pane="bottomLeft" activeCell="C54" sqref="C54"/>
    </sheetView>
  </sheetViews>
  <sheetFormatPr defaultRowHeight="14.4" x14ac:dyDescent="0.3"/>
  <cols>
    <col min="1" max="1" width="9.109375" customWidth="1"/>
    <col min="2" max="2" width="41.33203125" customWidth="1"/>
    <col min="3" max="3" width="82.88671875" customWidth="1"/>
    <col min="4" max="4" width="22.109375" style="8" customWidth="1"/>
    <col min="5" max="5" width="20.5546875" style="8" customWidth="1"/>
    <col min="6" max="6" width="12.6640625" style="8" customWidth="1"/>
    <col min="7" max="7" width="15" style="8" customWidth="1"/>
    <col min="8" max="8" width="14.44140625" style="8" bestFit="1" customWidth="1"/>
    <col min="9" max="9" width="14" style="8" customWidth="1"/>
    <col min="10" max="10" width="13.88671875" style="8" customWidth="1"/>
    <col min="11" max="11" width="14.6640625" hidden="1" customWidth="1"/>
  </cols>
  <sheetData>
    <row r="1" spans="1:11" ht="27" customHeight="1" x14ac:dyDescent="0.3">
      <c r="A1" s="89" t="s">
        <v>516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1" ht="45" customHeight="1" x14ac:dyDescent="0.3">
      <c r="A3" s="4">
        <v>435888</v>
      </c>
      <c r="B3" s="3" t="s">
        <v>518</v>
      </c>
      <c r="C3" s="2" t="s">
        <v>517</v>
      </c>
      <c r="D3" s="4" t="s">
        <v>519</v>
      </c>
      <c r="E3" s="4" t="s">
        <v>23</v>
      </c>
      <c r="F3" s="4" t="s">
        <v>9</v>
      </c>
      <c r="G3" s="4" t="s">
        <v>18</v>
      </c>
      <c r="H3" s="9">
        <v>20</v>
      </c>
      <c r="I3" s="4">
        <v>2</v>
      </c>
      <c r="J3" s="9">
        <f t="shared" ref="J3:J22" si="0">H3*I3</f>
        <v>40</v>
      </c>
      <c r="K3" s="17">
        <f t="shared" ref="K3:K22" si="1">H3*I3</f>
        <v>40</v>
      </c>
    </row>
    <row r="4" spans="1:11" ht="45" customHeight="1" x14ac:dyDescent="0.3">
      <c r="A4" s="4">
        <v>389986</v>
      </c>
      <c r="B4" s="3" t="s">
        <v>521</v>
      </c>
      <c r="C4" s="2" t="s">
        <v>520</v>
      </c>
      <c r="D4" s="4" t="s">
        <v>519</v>
      </c>
      <c r="E4" s="4" t="s">
        <v>23</v>
      </c>
      <c r="F4" s="4" t="s">
        <v>9</v>
      </c>
      <c r="G4" s="4" t="s">
        <v>18</v>
      </c>
      <c r="H4" s="9">
        <v>15</v>
      </c>
      <c r="I4" s="4">
        <v>2</v>
      </c>
      <c r="J4" s="9">
        <f t="shared" si="0"/>
        <v>30</v>
      </c>
      <c r="K4" s="17">
        <f t="shared" si="1"/>
        <v>30</v>
      </c>
    </row>
    <row r="5" spans="1:11" ht="78" customHeight="1" x14ac:dyDescent="0.3">
      <c r="A5" s="4">
        <v>435920</v>
      </c>
      <c r="B5" s="3" t="s">
        <v>523</v>
      </c>
      <c r="C5" s="2" t="s">
        <v>522</v>
      </c>
      <c r="D5" s="4" t="s">
        <v>519</v>
      </c>
      <c r="E5" s="4" t="s">
        <v>23</v>
      </c>
      <c r="F5" s="4" t="s">
        <v>9</v>
      </c>
      <c r="G5" s="4" t="s">
        <v>18</v>
      </c>
      <c r="H5" s="9">
        <v>25</v>
      </c>
      <c r="I5" s="4">
        <v>2</v>
      </c>
      <c r="J5" s="9">
        <f t="shared" si="0"/>
        <v>50</v>
      </c>
      <c r="K5" s="17">
        <f t="shared" si="1"/>
        <v>50</v>
      </c>
    </row>
    <row r="6" spans="1:11" ht="45" customHeight="1" x14ac:dyDescent="0.3">
      <c r="A6" s="4">
        <v>445782</v>
      </c>
      <c r="B6" s="3" t="s">
        <v>524</v>
      </c>
      <c r="C6" s="2" t="s">
        <v>525</v>
      </c>
      <c r="D6" s="4" t="s">
        <v>519</v>
      </c>
      <c r="E6" s="4" t="s">
        <v>23</v>
      </c>
      <c r="F6" s="4" t="s">
        <v>9</v>
      </c>
      <c r="G6" s="4" t="s">
        <v>18</v>
      </c>
      <c r="H6" s="9">
        <v>16</v>
      </c>
      <c r="I6" s="4">
        <v>2</v>
      </c>
      <c r="J6" s="9">
        <f t="shared" si="0"/>
        <v>32</v>
      </c>
      <c r="K6" s="17">
        <f t="shared" si="1"/>
        <v>32</v>
      </c>
    </row>
    <row r="7" spans="1:11" ht="45" customHeight="1" x14ac:dyDescent="0.3">
      <c r="A7" s="4">
        <v>267065</v>
      </c>
      <c r="B7" s="3" t="s">
        <v>527</v>
      </c>
      <c r="C7" s="2" t="s">
        <v>526</v>
      </c>
      <c r="D7" s="4" t="s">
        <v>519</v>
      </c>
      <c r="E7" s="4" t="s">
        <v>23</v>
      </c>
      <c r="F7" s="4" t="s">
        <v>9</v>
      </c>
      <c r="G7" s="4" t="s">
        <v>18</v>
      </c>
      <c r="H7" s="9">
        <v>5</v>
      </c>
      <c r="I7" s="4">
        <v>30</v>
      </c>
      <c r="J7" s="9">
        <f t="shared" si="0"/>
        <v>150</v>
      </c>
      <c r="K7" s="17">
        <f t="shared" si="1"/>
        <v>150</v>
      </c>
    </row>
    <row r="8" spans="1:11" ht="45" customHeight="1" x14ac:dyDescent="0.3">
      <c r="A8" s="4">
        <v>237512</v>
      </c>
      <c r="B8" s="3" t="s">
        <v>528</v>
      </c>
      <c r="C8" s="2" t="s">
        <v>529</v>
      </c>
      <c r="D8" s="4" t="s">
        <v>519</v>
      </c>
      <c r="E8" s="4" t="s">
        <v>23</v>
      </c>
      <c r="F8" s="4" t="s">
        <v>9</v>
      </c>
      <c r="G8" s="4" t="s">
        <v>18</v>
      </c>
      <c r="H8" s="9">
        <v>5</v>
      </c>
      <c r="I8" s="4">
        <v>30</v>
      </c>
      <c r="J8" s="9">
        <f t="shared" si="0"/>
        <v>150</v>
      </c>
      <c r="K8" s="17">
        <f t="shared" si="1"/>
        <v>150</v>
      </c>
    </row>
    <row r="9" spans="1:11" ht="60" customHeight="1" x14ac:dyDescent="0.3">
      <c r="A9" s="4">
        <v>271239</v>
      </c>
      <c r="B9" s="3" t="s">
        <v>531</v>
      </c>
      <c r="C9" s="2" t="s">
        <v>530</v>
      </c>
      <c r="D9" s="4" t="s">
        <v>519</v>
      </c>
      <c r="E9" s="4" t="s">
        <v>23</v>
      </c>
      <c r="F9" s="4" t="s">
        <v>9</v>
      </c>
      <c r="G9" s="4" t="s">
        <v>18</v>
      </c>
      <c r="H9" s="9">
        <v>50</v>
      </c>
      <c r="I9" s="4">
        <v>3</v>
      </c>
      <c r="J9" s="9">
        <f t="shared" si="0"/>
        <v>150</v>
      </c>
      <c r="K9" s="17">
        <f t="shared" si="1"/>
        <v>150</v>
      </c>
    </row>
    <row r="10" spans="1:11" ht="75" customHeight="1" x14ac:dyDescent="0.3">
      <c r="A10" s="4">
        <v>335755</v>
      </c>
      <c r="B10" s="20" t="s">
        <v>533</v>
      </c>
      <c r="C10" s="2" t="s">
        <v>532</v>
      </c>
      <c r="D10" s="4" t="s">
        <v>519</v>
      </c>
      <c r="E10" s="4" t="s">
        <v>23</v>
      </c>
      <c r="F10" s="4" t="s">
        <v>9</v>
      </c>
      <c r="G10" s="4" t="s">
        <v>18</v>
      </c>
      <c r="H10" s="9">
        <v>80</v>
      </c>
      <c r="I10" s="4">
        <v>3</v>
      </c>
      <c r="J10" s="9">
        <f t="shared" si="0"/>
        <v>240</v>
      </c>
      <c r="K10" s="17">
        <f t="shared" si="1"/>
        <v>240</v>
      </c>
    </row>
    <row r="11" spans="1:11" ht="80.099999999999994" customHeight="1" x14ac:dyDescent="0.3">
      <c r="A11" s="4">
        <v>348275</v>
      </c>
      <c r="B11" s="3" t="s">
        <v>535</v>
      </c>
      <c r="C11" s="2" t="s">
        <v>534</v>
      </c>
      <c r="D11" s="4" t="s">
        <v>519</v>
      </c>
      <c r="E11" s="4" t="s">
        <v>23</v>
      </c>
      <c r="F11" s="4" t="s">
        <v>9</v>
      </c>
      <c r="G11" s="4" t="s">
        <v>536</v>
      </c>
      <c r="H11" s="9">
        <v>0.11</v>
      </c>
      <c r="I11" s="4">
        <v>227</v>
      </c>
      <c r="J11" s="9">
        <f t="shared" si="0"/>
        <v>24.97</v>
      </c>
      <c r="K11" s="17">
        <f t="shared" si="1"/>
        <v>24.97</v>
      </c>
    </row>
    <row r="12" spans="1:11" ht="90" customHeight="1" x14ac:dyDescent="0.3">
      <c r="A12" s="4">
        <v>264001</v>
      </c>
      <c r="B12" s="2" t="s">
        <v>538</v>
      </c>
      <c r="C12" s="2" t="s">
        <v>537</v>
      </c>
      <c r="D12" s="4" t="s">
        <v>519</v>
      </c>
      <c r="E12" s="4" t="s">
        <v>23</v>
      </c>
      <c r="F12" s="4" t="s">
        <v>9</v>
      </c>
      <c r="G12" s="4" t="s">
        <v>18</v>
      </c>
      <c r="H12" s="9">
        <v>144</v>
      </c>
      <c r="I12" s="21">
        <v>10</v>
      </c>
      <c r="J12" s="9">
        <f t="shared" si="0"/>
        <v>1440</v>
      </c>
      <c r="K12" s="17">
        <f t="shared" si="1"/>
        <v>1440</v>
      </c>
    </row>
    <row r="13" spans="1:11" ht="60" customHeight="1" x14ac:dyDescent="0.3">
      <c r="A13" s="4">
        <v>237006</v>
      </c>
      <c r="B13" s="2" t="s">
        <v>540</v>
      </c>
      <c r="C13" s="2" t="s">
        <v>539</v>
      </c>
      <c r="D13" s="4" t="s">
        <v>519</v>
      </c>
      <c r="E13" s="4" t="s">
        <v>23</v>
      </c>
      <c r="F13" s="4" t="s">
        <v>9</v>
      </c>
      <c r="G13" s="4" t="s">
        <v>18</v>
      </c>
      <c r="H13" s="9">
        <v>30</v>
      </c>
      <c r="I13" s="4">
        <v>15</v>
      </c>
      <c r="J13" s="9">
        <f t="shared" ref="J13:J19" si="2">H13*I13</f>
        <v>450</v>
      </c>
      <c r="K13" s="17">
        <f t="shared" ref="K13:K19" si="3">H13*I13</f>
        <v>450</v>
      </c>
    </row>
    <row r="14" spans="1:11" ht="45" customHeight="1" x14ac:dyDescent="0.3">
      <c r="A14" s="4">
        <v>393226</v>
      </c>
      <c r="B14" s="3" t="s">
        <v>542</v>
      </c>
      <c r="C14" s="2" t="s">
        <v>541</v>
      </c>
      <c r="D14" s="4" t="s">
        <v>519</v>
      </c>
      <c r="E14" s="4" t="s">
        <v>23</v>
      </c>
      <c r="F14" s="4" t="s">
        <v>9</v>
      </c>
      <c r="G14" s="4" t="s">
        <v>18</v>
      </c>
      <c r="H14" s="9">
        <v>116</v>
      </c>
      <c r="I14" s="4">
        <v>1</v>
      </c>
      <c r="J14" s="9">
        <f t="shared" si="2"/>
        <v>116</v>
      </c>
      <c r="K14" s="17">
        <f t="shared" si="3"/>
        <v>116</v>
      </c>
    </row>
    <row r="15" spans="1:11" ht="50.1" customHeight="1" x14ac:dyDescent="0.3">
      <c r="A15" s="4">
        <v>460703</v>
      </c>
      <c r="B15" s="3" t="s">
        <v>630</v>
      </c>
      <c r="C15" s="2" t="s">
        <v>631</v>
      </c>
      <c r="D15" s="4" t="s">
        <v>519</v>
      </c>
      <c r="E15" s="4" t="s">
        <v>23</v>
      </c>
      <c r="F15" s="4" t="s">
        <v>9</v>
      </c>
      <c r="G15" s="4" t="s">
        <v>18</v>
      </c>
      <c r="H15" s="9">
        <v>15</v>
      </c>
      <c r="I15" s="4">
        <v>5</v>
      </c>
      <c r="J15" s="9">
        <f t="shared" si="2"/>
        <v>75</v>
      </c>
      <c r="K15" s="17">
        <f t="shared" si="3"/>
        <v>75</v>
      </c>
    </row>
    <row r="16" spans="1:11" ht="50.1" customHeight="1" x14ac:dyDescent="0.3">
      <c r="A16" s="4">
        <v>460703</v>
      </c>
      <c r="B16" s="3" t="s">
        <v>632</v>
      </c>
      <c r="C16" s="2" t="s">
        <v>633</v>
      </c>
      <c r="D16" s="4" t="s">
        <v>519</v>
      </c>
      <c r="E16" s="4" t="s">
        <v>23</v>
      </c>
      <c r="F16" s="4" t="s">
        <v>9</v>
      </c>
      <c r="G16" s="4" t="s">
        <v>18</v>
      </c>
      <c r="H16" s="9">
        <v>38</v>
      </c>
      <c r="I16" s="4">
        <v>3</v>
      </c>
      <c r="J16" s="9">
        <f t="shared" si="2"/>
        <v>114</v>
      </c>
      <c r="K16" s="17">
        <f t="shared" si="3"/>
        <v>114</v>
      </c>
    </row>
    <row r="17" spans="1:11" ht="50.1" customHeight="1" x14ac:dyDescent="0.3">
      <c r="A17" s="4">
        <v>340063</v>
      </c>
      <c r="B17" s="3" t="s">
        <v>635</v>
      </c>
      <c r="C17" s="2" t="s">
        <v>634</v>
      </c>
      <c r="D17" s="4" t="s">
        <v>519</v>
      </c>
      <c r="E17" s="4" t="s">
        <v>23</v>
      </c>
      <c r="F17" s="4" t="s">
        <v>9</v>
      </c>
      <c r="G17" s="4" t="s">
        <v>636</v>
      </c>
      <c r="H17" s="9">
        <v>2.85</v>
      </c>
      <c r="I17" s="4">
        <v>305.27</v>
      </c>
      <c r="J17" s="9">
        <f t="shared" si="2"/>
        <v>870.01949999999999</v>
      </c>
      <c r="K17" s="17">
        <f t="shared" si="3"/>
        <v>870.01949999999999</v>
      </c>
    </row>
    <row r="18" spans="1:11" ht="45" customHeight="1" x14ac:dyDescent="0.3">
      <c r="A18" s="4">
        <v>337803</v>
      </c>
      <c r="B18" s="3" t="s">
        <v>638</v>
      </c>
      <c r="C18" s="2" t="s">
        <v>637</v>
      </c>
      <c r="D18" s="4" t="s">
        <v>519</v>
      </c>
      <c r="E18" s="4" t="s">
        <v>23</v>
      </c>
      <c r="F18" s="4" t="s">
        <v>9</v>
      </c>
      <c r="G18" s="4" t="s">
        <v>18</v>
      </c>
      <c r="H18" s="9">
        <v>16.14</v>
      </c>
      <c r="I18" s="4">
        <v>5</v>
      </c>
      <c r="J18" s="9">
        <f t="shared" si="2"/>
        <v>80.7</v>
      </c>
      <c r="K18" s="17">
        <f t="shared" si="3"/>
        <v>80.7</v>
      </c>
    </row>
    <row r="19" spans="1:11" ht="45" customHeight="1" x14ac:dyDescent="0.3">
      <c r="A19" s="4">
        <v>382957</v>
      </c>
      <c r="B19" s="3" t="s">
        <v>639</v>
      </c>
      <c r="C19" s="2" t="s">
        <v>641</v>
      </c>
      <c r="D19" s="4" t="s">
        <v>519</v>
      </c>
      <c r="E19" s="4" t="s">
        <v>23</v>
      </c>
      <c r="F19" s="4" t="s">
        <v>9</v>
      </c>
      <c r="G19" s="4" t="s">
        <v>18</v>
      </c>
      <c r="H19" s="9">
        <v>8.9</v>
      </c>
      <c r="I19" s="4">
        <v>5</v>
      </c>
      <c r="J19" s="9">
        <f t="shared" si="2"/>
        <v>44.5</v>
      </c>
      <c r="K19" s="17">
        <f t="shared" si="3"/>
        <v>44.5</v>
      </c>
    </row>
    <row r="20" spans="1:11" ht="45" customHeight="1" x14ac:dyDescent="0.3">
      <c r="A20" s="4">
        <v>382957</v>
      </c>
      <c r="B20" s="3" t="s">
        <v>640</v>
      </c>
      <c r="C20" s="2" t="s">
        <v>642</v>
      </c>
      <c r="D20" s="4" t="s">
        <v>519</v>
      </c>
      <c r="E20" s="4" t="s">
        <v>23</v>
      </c>
      <c r="F20" s="4" t="s">
        <v>9</v>
      </c>
      <c r="G20" s="4" t="s">
        <v>18</v>
      </c>
      <c r="H20" s="9">
        <v>91.72</v>
      </c>
      <c r="I20" s="4">
        <v>2</v>
      </c>
      <c r="J20" s="9">
        <f t="shared" si="0"/>
        <v>183.44</v>
      </c>
      <c r="K20" s="17">
        <f t="shared" si="1"/>
        <v>183.44</v>
      </c>
    </row>
    <row r="21" spans="1:11" ht="45" customHeight="1" x14ac:dyDescent="0.3">
      <c r="A21" s="4">
        <v>382957</v>
      </c>
      <c r="B21" s="3" t="s">
        <v>644</v>
      </c>
      <c r="C21" s="2" t="s">
        <v>643</v>
      </c>
      <c r="D21" s="4" t="s">
        <v>519</v>
      </c>
      <c r="E21" s="4" t="s">
        <v>23</v>
      </c>
      <c r="F21" s="4" t="s">
        <v>9</v>
      </c>
      <c r="G21" s="4" t="s">
        <v>18</v>
      </c>
      <c r="H21" s="9">
        <v>274.55</v>
      </c>
      <c r="I21" s="4">
        <v>2</v>
      </c>
      <c r="J21" s="9">
        <f t="shared" si="0"/>
        <v>549.1</v>
      </c>
      <c r="K21" s="17">
        <f t="shared" si="1"/>
        <v>549.1</v>
      </c>
    </row>
    <row r="22" spans="1:11" ht="72" customHeight="1" x14ac:dyDescent="0.3">
      <c r="A22" s="4">
        <v>449734</v>
      </c>
      <c r="B22" s="3" t="s">
        <v>646</v>
      </c>
      <c r="C22" s="2" t="s">
        <v>645</v>
      </c>
      <c r="D22" s="4" t="s">
        <v>519</v>
      </c>
      <c r="E22" s="4" t="s">
        <v>23</v>
      </c>
      <c r="F22" s="4" t="s">
        <v>9</v>
      </c>
      <c r="G22" s="4" t="s">
        <v>18</v>
      </c>
      <c r="H22" s="9">
        <v>28</v>
      </c>
      <c r="I22" s="4">
        <v>5</v>
      </c>
      <c r="J22" s="9">
        <f t="shared" si="0"/>
        <v>140</v>
      </c>
      <c r="K22" s="17">
        <f t="shared" si="1"/>
        <v>140</v>
      </c>
    </row>
    <row r="23" spans="1:11" ht="75" customHeight="1" x14ac:dyDescent="0.3">
      <c r="A23" s="4">
        <v>447661</v>
      </c>
      <c r="B23" s="3" t="s">
        <v>648</v>
      </c>
      <c r="C23" s="2" t="s">
        <v>647</v>
      </c>
      <c r="D23" s="4" t="s">
        <v>519</v>
      </c>
      <c r="E23" s="4" t="s">
        <v>23</v>
      </c>
      <c r="F23" s="4" t="s">
        <v>9</v>
      </c>
      <c r="G23" s="4" t="s">
        <v>18</v>
      </c>
      <c r="H23" s="9">
        <v>62</v>
      </c>
      <c r="I23" s="4">
        <v>3</v>
      </c>
      <c r="J23" s="9">
        <f t="shared" ref="J23:J28" si="4">H23*I23</f>
        <v>186</v>
      </c>
      <c r="K23" s="17">
        <f t="shared" ref="K23:K28" si="5">H23*I23</f>
        <v>186</v>
      </c>
    </row>
    <row r="24" spans="1:11" ht="45" customHeight="1" x14ac:dyDescent="0.3">
      <c r="A24" s="4">
        <v>234770</v>
      </c>
      <c r="B24" s="3" t="s">
        <v>650</v>
      </c>
      <c r="C24" s="2" t="s">
        <v>649</v>
      </c>
      <c r="D24" s="4" t="s">
        <v>519</v>
      </c>
      <c r="E24" s="4" t="s">
        <v>23</v>
      </c>
      <c r="F24" s="4" t="s">
        <v>9</v>
      </c>
      <c r="G24" s="4" t="s">
        <v>18</v>
      </c>
      <c r="H24" s="9">
        <v>0.55000000000000004</v>
      </c>
      <c r="I24" s="4">
        <v>100</v>
      </c>
      <c r="J24" s="9">
        <f t="shared" si="4"/>
        <v>55.000000000000007</v>
      </c>
      <c r="K24" s="17">
        <f t="shared" si="5"/>
        <v>55.000000000000007</v>
      </c>
    </row>
    <row r="25" spans="1:11" ht="45" customHeight="1" x14ac:dyDescent="0.3">
      <c r="A25" s="4">
        <v>249072</v>
      </c>
      <c r="B25" s="3" t="s">
        <v>652</v>
      </c>
      <c r="C25" s="2" t="s">
        <v>651</v>
      </c>
      <c r="D25" s="4" t="s">
        <v>519</v>
      </c>
      <c r="E25" s="4" t="s">
        <v>23</v>
      </c>
      <c r="F25" s="4" t="s">
        <v>9</v>
      </c>
      <c r="G25" s="4" t="s">
        <v>18</v>
      </c>
      <c r="H25" s="9">
        <v>0.6</v>
      </c>
      <c r="I25" s="4">
        <v>200</v>
      </c>
      <c r="J25" s="9">
        <f t="shared" si="4"/>
        <v>120</v>
      </c>
      <c r="K25" s="17">
        <f t="shared" si="5"/>
        <v>120</v>
      </c>
    </row>
    <row r="26" spans="1:11" ht="60" customHeight="1" x14ac:dyDescent="0.3">
      <c r="A26" s="4">
        <v>312165</v>
      </c>
      <c r="B26" s="3" t="s">
        <v>654</v>
      </c>
      <c r="C26" s="2" t="s">
        <v>653</v>
      </c>
      <c r="D26" s="4" t="s">
        <v>519</v>
      </c>
      <c r="E26" s="4" t="s">
        <v>23</v>
      </c>
      <c r="F26" s="4" t="s">
        <v>9</v>
      </c>
      <c r="G26" s="4" t="s">
        <v>18</v>
      </c>
      <c r="H26" s="9">
        <v>0.65</v>
      </c>
      <c r="I26" s="4">
        <v>200</v>
      </c>
      <c r="J26" s="9">
        <f t="shared" si="4"/>
        <v>130</v>
      </c>
      <c r="K26" s="17">
        <f t="shared" si="5"/>
        <v>130</v>
      </c>
    </row>
    <row r="27" spans="1:11" ht="75" customHeight="1" x14ac:dyDescent="0.3">
      <c r="A27" s="4">
        <v>387843</v>
      </c>
      <c r="B27" s="2" t="s">
        <v>656</v>
      </c>
      <c r="C27" s="2" t="s">
        <v>655</v>
      </c>
      <c r="D27" s="4" t="s">
        <v>519</v>
      </c>
      <c r="E27" s="4" t="s">
        <v>23</v>
      </c>
      <c r="F27" s="4" t="s">
        <v>9</v>
      </c>
      <c r="G27" s="4" t="s">
        <v>18</v>
      </c>
      <c r="H27" s="9">
        <v>45</v>
      </c>
      <c r="I27" s="4">
        <v>2</v>
      </c>
      <c r="J27" s="9">
        <f t="shared" si="4"/>
        <v>90</v>
      </c>
      <c r="K27" s="17">
        <f t="shared" si="5"/>
        <v>90</v>
      </c>
    </row>
    <row r="28" spans="1:11" ht="60" customHeight="1" x14ac:dyDescent="0.3">
      <c r="A28" s="4">
        <v>453387</v>
      </c>
      <c r="B28" s="2" t="s">
        <v>658</v>
      </c>
      <c r="C28" s="2" t="s">
        <v>657</v>
      </c>
      <c r="D28" s="4" t="s">
        <v>519</v>
      </c>
      <c r="E28" s="4" t="s">
        <v>23</v>
      </c>
      <c r="F28" s="4" t="s">
        <v>9</v>
      </c>
      <c r="G28" s="4" t="s">
        <v>18</v>
      </c>
      <c r="H28" s="9">
        <v>38</v>
      </c>
      <c r="I28" s="4">
        <v>2</v>
      </c>
      <c r="J28" s="9">
        <f t="shared" si="4"/>
        <v>76</v>
      </c>
      <c r="K28" s="17">
        <f t="shared" si="5"/>
        <v>76</v>
      </c>
    </row>
    <row r="29" spans="1:11" ht="75" customHeight="1" x14ac:dyDescent="0.3">
      <c r="A29" s="4">
        <v>453387</v>
      </c>
      <c r="B29" s="3" t="s">
        <v>660</v>
      </c>
      <c r="C29" s="2" t="s">
        <v>659</v>
      </c>
      <c r="D29" s="4" t="s">
        <v>519</v>
      </c>
      <c r="E29" s="4" t="s">
        <v>23</v>
      </c>
      <c r="F29" s="4" t="s">
        <v>9</v>
      </c>
      <c r="G29" s="4" t="s">
        <v>18</v>
      </c>
      <c r="H29" s="9">
        <v>35</v>
      </c>
      <c r="I29" s="4">
        <v>1</v>
      </c>
      <c r="J29" s="9">
        <f t="shared" ref="J29:J34" si="6">H29*I29</f>
        <v>35</v>
      </c>
      <c r="K29" s="17">
        <f t="shared" ref="K29:K34" si="7">H29*I29</f>
        <v>35</v>
      </c>
    </row>
    <row r="30" spans="1:11" ht="80.099999999999994" customHeight="1" x14ac:dyDescent="0.3">
      <c r="A30" s="4">
        <v>234766</v>
      </c>
      <c r="B30" s="3" t="s">
        <v>662</v>
      </c>
      <c r="C30" s="2" t="s">
        <v>661</v>
      </c>
      <c r="D30" s="4" t="s">
        <v>519</v>
      </c>
      <c r="E30" s="4" t="s">
        <v>23</v>
      </c>
      <c r="F30" s="4" t="s">
        <v>9</v>
      </c>
      <c r="G30" s="4" t="s">
        <v>18</v>
      </c>
      <c r="H30" s="9">
        <v>69.900000000000006</v>
      </c>
      <c r="I30" s="4">
        <v>1</v>
      </c>
      <c r="J30" s="9">
        <f t="shared" si="6"/>
        <v>69.900000000000006</v>
      </c>
      <c r="K30" s="17">
        <f t="shared" si="7"/>
        <v>69.900000000000006</v>
      </c>
    </row>
    <row r="31" spans="1:11" ht="75" customHeight="1" x14ac:dyDescent="0.3">
      <c r="A31" s="4">
        <v>316095</v>
      </c>
      <c r="B31" s="2" t="s">
        <v>664</v>
      </c>
      <c r="C31" s="2" t="s">
        <v>663</v>
      </c>
      <c r="D31" s="4" t="s">
        <v>519</v>
      </c>
      <c r="E31" s="4" t="s">
        <v>23</v>
      </c>
      <c r="F31" s="4" t="s">
        <v>9</v>
      </c>
      <c r="G31" s="4" t="s">
        <v>18</v>
      </c>
      <c r="H31" s="9">
        <v>125</v>
      </c>
      <c r="I31" s="4">
        <v>10</v>
      </c>
      <c r="J31" s="9">
        <f t="shared" si="6"/>
        <v>1250</v>
      </c>
      <c r="K31" s="17">
        <f t="shared" si="7"/>
        <v>1250</v>
      </c>
    </row>
    <row r="32" spans="1:11" ht="60" customHeight="1" x14ac:dyDescent="0.3">
      <c r="A32" s="4">
        <v>354679</v>
      </c>
      <c r="B32" s="2" t="s">
        <v>666</v>
      </c>
      <c r="C32" s="2" t="s">
        <v>665</v>
      </c>
      <c r="D32" s="4" t="s">
        <v>519</v>
      </c>
      <c r="E32" s="4" t="s">
        <v>23</v>
      </c>
      <c r="F32" s="4" t="s">
        <v>9</v>
      </c>
      <c r="G32" s="4" t="s">
        <v>18</v>
      </c>
      <c r="H32" s="9">
        <v>239.8</v>
      </c>
      <c r="I32" s="4">
        <v>2</v>
      </c>
      <c r="J32" s="9">
        <f t="shared" si="6"/>
        <v>479.6</v>
      </c>
      <c r="K32" s="17">
        <f t="shared" si="7"/>
        <v>479.6</v>
      </c>
    </row>
    <row r="33" spans="1:11" ht="129.9" customHeight="1" x14ac:dyDescent="0.3">
      <c r="A33" s="4">
        <v>323443</v>
      </c>
      <c r="B33" s="3" t="s">
        <v>668</v>
      </c>
      <c r="C33" s="2" t="s">
        <v>667</v>
      </c>
      <c r="D33" s="4" t="s">
        <v>519</v>
      </c>
      <c r="E33" s="4" t="s">
        <v>23</v>
      </c>
      <c r="F33" s="4" t="s">
        <v>9</v>
      </c>
      <c r="G33" s="4" t="s">
        <v>18</v>
      </c>
      <c r="H33" s="9">
        <v>39.9</v>
      </c>
      <c r="I33" s="4">
        <v>1</v>
      </c>
      <c r="J33" s="9">
        <f t="shared" si="6"/>
        <v>39.9</v>
      </c>
      <c r="K33" s="17">
        <f t="shared" si="7"/>
        <v>39.9</v>
      </c>
    </row>
    <row r="34" spans="1:11" ht="60" customHeight="1" x14ac:dyDescent="0.3">
      <c r="A34" s="4">
        <v>462181</v>
      </c>
      <c r="B34" s="3" t="s">
        <v>670</v>
      </c>
      <c r="C34" s="2" t="s">
        <v>669</v>
      </c>
      <c r="D34" s="4" t="s">
        <v>519</v>
      </c>
      <c r="E34" s="4" t="s">
        <v>23</v>
      </c>
      <c r="F34" s="4" t="s">
        <v>9</v>
      </c>
      <c r="G34" s="4" t="s">
        <v>18</v>
      </c>
      <c r="H34" s="9">
        <v>639.99</v>
      </c>
      <c r="I34" s="4">
        <v>1</v>
      </c>
      <c r="J34" s="9">
        <f t="shared" si="6"/>
        <v>639.99</v>
      </c>
      <c r="K34" s="17">
        <f t="shared" si="7"/>
        <v>639.99</v>
      </c>
    </row>
    <row r="35" spans="1:11" ht="80.099999999999994" customHeight="1" x14ac:dyDescent="0.3">
      <c r="A35" s="4">
        <v>484640</v>
      </c>
      <c r="B35" s="2" t="s">
        <v>672</v>
      </c>
      <c r="C35" s="2" t="s">
        <v>671</v>
      </c>
      <c r="D35" s="4" t="s">
        <v>519</v>
      </c>
      <c r="E35" s="4" t="s">
        <v>23</v>
      </c>
      <c r="F35" s="4" t="s">
        <v>9</v>
      </c>
      <c r="G35" s="4" t="s">
        <v>18</v>
      </c>
      <c r="H35" s="9">
        <v>200</v>
      </c>
      <c r="I35" s="4">
        <v>10</v>
      </c>
      <c r="J35" s="9">
        <f t="shared" ref="J35:J57" si="8">H35*I35</f>
        <v>2000</v>
      </c>
      <c r="K35" s="17">
        <f t="shared" ref="K35:K56" si="9">H35*I35</f>
        <v>2000</v>
      </c>
    </row>
    <row r="36" spans="1:11" ht="90" customHeight="1" x14ac:dyDescent="0.3">
      <c r="A36" s="4">
        <v>422318</v>
      </c>
      <c r="B36" s="3" t="s">
        <v>674</v>
      </c>
      <c r="C36" s="2" t="s">
        <v>673</v>
      </c>
      <c r="D36" s="4" t="s">
        <v>519</v>
      </c>
      <c r="E36" s="4" t="s">
        <v>23</v>
      </c>
      <c r="F36" s="4" t="s">
        <v>9</v>
      </c>
      <c r="G36" s="4" t="s">
        <v>18</v>
      </c>
      <c r="H36" s="9">
        <v>160</v>
      </c>
      <c r="I36" s="4">
        <v>2</v>
      </c>
      <c r="J36" s="9">
        <f t="shared" si="8"/>
        <v>320</v>
      </c>
      <c r="K36" s="17">
        <f t="shared" si="9"/>
        <v>320</v>
      </c>
    </row>
    <row r="37" spans="1:11" ht="60" customHeight="1" x14ac:dyDescent="0.3">
      <c r="A37" s="4">
        <v>367204</v>
      </c>
      <c r="B37" s="3" t="s">
        <v>676</v>
      </c>
      <c r="C37" s="2" t="s">
        <v>675</v>
      </c>
      <c r="D37" s="4" t="s">
        <v>519</v>
      </c>
      <c r="E37" s="4" t="s">
        <v>23</v>
      </c>
      <c r="F37" s="4" t="s">
        <v>9</v>
      </c>
      <c r="G37" s="4" t="s">
        <v>18</v>
      </c>
      <c r="H37" s="9">
        <v>13.9</v>
      </c>
      <c r="I37" s="4">
        <v>2</v>
      </c>
      <c r="J37" s="9">
        <f t="shared" si="8"/>
        <v>27.8</v>
      </c>
      <c r="K37" s="17">
        <f t="shared" si="9"/>
        <v>27.8</v>
      </c>
    </row>
    <row r="38" spans="1:11" ht="45" customHeight="1" x14ac:dyDescent="0.3">
      <c r="A38" s="4">
        <v>604331</v>
      </c>
      <c r="B38" s="3" t="s">
        <v>678</v>
      </c>
      <c r="C38" s="2" t="s">
        <v>677</v>
      </c>
      <c r="D38" s="4" t="s">
        <v>519</v>
      </c>
      <c r="E38" s="4" t="s">
        <v>23</v>
      </c>
      <c r="F38" s="4" t="s">
        <v>9</v>
      </c>
      <c r="G38" s="4" t="s">
        <v>18</v>
      </c>
      <c r="H38" s="9">
        <v>153.9</v>
      </c>
      <c r="I38" s="4">
        <v>2</v>
      </c>
      <c r="J38" s="9">
        <f t="shared" si="8"/>
        <v>307.8</v>
      </c>
      <c r="K38" s="17">
        <f t="shared" si="9"/>
        <v>307.8</v>
      </c>
    </row>
    <row r="39" spans="1:11" ht="39.9" customHeight="1" x14ac:dyDescent="0.3">
      <c r="A39" s="4">
        <v>455632</v>
      </c>
      <c r="B39" s="2" t="s">
        <v>680</v>
      </c>
      <c r="C39" s="2" t="s">
        <v>679</v>
      </c>
      <c r="D39" s="4" t="s">
        <v>519</v>
      </c>
      <c r="E39" s="4" t="s">
        <v>23</v>
      </c>
      <c r="F39" s="4" t="s">
        <v>9</v>
      </c>
      <c r="G39" s="4" t="s">
        <v>18</v>
      </c>
      <c r="H39" s="9">
        <v>63.12</v>
      </c>
      <c r="I39" s="4">
        <v>10</v>
      </c>
      <c r="J39" s="9">
        <f t="shared" si="8"/>
        <v>631.19999999999993</v>
      </c>
      <c r="K39" s="17">
        <f t="shared" si="9"/>
        <v>631.19999999999993</v>
      </c>
    </row>
    <row r="40" spans="1:11" ht="75" customHeight="1" x14ac:dyDescent="0.3">
      <c r="A40" s="4">
        <v>263583</v>
      </c>
      <c r="B40" s="3" t="s">
        <v>682</v>
      </c>
      <c r="C40" s="2" t="s">
        <v>681</v>
      </c>
      <c r="D40" s="4" t="s">
        <v>519</v>
      </c>
      <c r="E40" s="4" t="s">
        <v>23</v>
      </c>
      <c r="F40" s="4" t="s">
        <v>9</v>
      </c>
      <c r="G40" s="4" t="s">
        <v>18</v>
      </c>
      <c r="H40" s="9">
        <v>67.900000000000006</v>
      </c>
      <c r="I40" s="4">
        <v>1</v>
      </c>
      <c r="J40" s="9">
        <f t="shared" si="8"/>
        <v>67.900000000000006</v>
      </c>
      <c r="K40" s="17">
        <f t="shared" si="9"/>
        <v>67.900000000000006</v>
      </c>
    </row>
    <row r="41" spans="1:11" ht="60" customHeight="1" x14ac:dyDescent="0.3">
      <c r="A41" s="4">
        <v>485191</v>
      </c>
      <c r="B41" s="2" t="s">
        <v>684</v>
      </c>
      <c r="C41" s="2" t="s">
        <v>683</v>
      </c>
      <c r="D41" s="4" t="s">
        <v>519</v>
      </c>
      <c r="E41" s="4" t="s">
        <v>23</v>
      </c>
      <c r="F41" s="4" t="s">
        <v>9</v>
      </c>
      <c r="G41" s="4" t="s">
        <v>18</v>
      </c>
      <c r="H41" s="9">
        <v>310</v>
      </c>
      <c r="I41" s="4">
        <v>1</v>
      </c>
      <c r="J41" s="9">
        <f t="shared" si="8"/>
        <v>310</v>
      </c>
      <c r="K41" s="17">
        <f t="shared" si="9"/>
        <v>310</v>
      </c>
    </row>
    <row r="42" spans="1:11" ht="50.1" customHeight="1" x14ac:dyDescent="0.3">
      <c r="A42" s="4">
        <v>333308</v>
      </c>
      <c r="B42" s="3" t="s">
        <v>686</v>
      </c>
      <c r="C42" s="2" t="s">
        <v>685</v>
      </c>
      <c r="D42" s="4" t="s">
        <v>519</v>
      </c>
      <c r="E42" s="4" t="s">
        <v>23</v>
      </c>
      <c r="F42" s="4" t="s">
        <v>9</v>
      </c>
      <c r="G42" s="4" t="s">
        <v>18</v>
      </c>
      <c r="H42" s="9">
        <v>25.23</v>
      </c>
      <c r="I42" s="4">
        <v>1</v>
      </c>
      <c r="J42" s="9">
        <f t="shared" si="8"/>
        <v>25.23</v>
      </c>
      <c r="K42" s="17">
        <f t="shared" si="9"/>
        <v>25.23</v>
      </c>
    </row>
    <row r="43" spans="1:11" ht="75" customHeight="1" x14ac:dyDescent="0.3">
      <c r="A43" s="4">
        <v>462602</v>
      </c>
      <c r="B43" s="3" t="s">
        <v>688</v>
      </c>
      <c r="C43" s="2" t="s">
        <v>687</v>
      </c>
      <c r="D43" s="4" t="s">
        <v>519</v>
      </c>
      <c r="E43" s="4" t="s">
        <v>23</v>
      </c>
      <c r="F43" s="4" t="s">
        <v>9</v>
      </c>
      <c r="G43" s="4" t="s">
        <v>18</v>
      </c>
      <c r="H43" s="9">
        <v>42.01</v>
      </c>
      <c r="I43" s="4">
        <v>1</v>
      </c>
      <c r="J43" s="9">
        <f t="shared" si="8"/>
        <v>42.01</v>
      </c>
      <c r="K43" s="17">
        <f t="shared" si="9"/>
        <v>42.01</v>
      </c>
    </row>
    <row r="44" spans="1:11" ht="60" customHeight="1" x14ac:dyDescent="0.3">
      <c r="A44" s="4">
        <v>479054</v>
      </c>
      <c r="B44" s="3" t="s">
        <v>690</v>
      </c>
      <c r="C44" s="2" t="s">
        <v>689</v>
      </c>
      <c r="D44" s="4" t="s">
        <v>519</v>
      </c>
      <c r="E44" s="4" t="s">
        <v>23</v>
      </c>
      <c r="F44" s="4" t="s">
        <v>9</v>
      </c>
      <c r="G44" s="4" t="s">
        <v>18</v>
      </c>
      <c r="H44" s="9">
        <v>17.899999999999999</v>
      </c>
      <c r="I44" s="4">
        <v>3</v>
      </c>
      <c r="J44" s="9">
        <f t="shared" si="8"/>
        <v>53.699999999999996</v>
      </c>
      <c r="K44" s="17">
        <f t="shared" si="9"/>
        <v>53.699999999999996</v>
      </c>
    </row>
    <row r="45" spans="1:11" ht="75" customHeight="1" x14ac:dyDescent="0.3">
      <c r="A45" s="4">
        <v>486619</v>
      </c>
      <c r="B45" s="3" t="s">
        <v>692</v>
      </c>
      <c r="C45" s="2" t="s">
        <v>691</v>
      </c>
      <c r="D45" s="4" t="s">
        <v>519</v>
      </c>
      <c r="E45" s="4" t="s">
        <v>23</v>
      </c>
      <c r="F45" s="4" t="s">
        <v>9</v>
      </c>
      <c r="G45" s="4" t="s">
        <v>18</v>
      </c>
      <c r="H45" s="9">
        <v>289.89999999999998</v>
      </c>
      <c r="I45" s="4">
        <v>1</v>
      </c>
      <c r="J45" s="9">
        <f t="shared" si="8"/>
        <v>289.89999999999998</v>
      </c>
      <c r="K45" s="17">
        <f t="shared" si="9"/>
        <v>289.89999999999998</v>
      </c>
    </row>
    <row r="46" spans="1:11" ht="75" customHeight="1" x14ac:dyDescent="0.3">
      <c r="A46" s="4">
        <v>476610</v>
      </c>
      <c r="B46" s="3" t="s">
        <v>695</v>
      </c>
      <c r="C46" s="2" t="s">
        <v>694</v>
      </c>
      <c r="D46" s="4" t="s">
        <v>519</v>
      </c>
      <c r="E46" s="4" t="s">
        <v>23</v>
      </c>
      <c r="F46" s="4" t="s">
        <v>9</v>
      </c>
      <c r="G46" s="4" t="s">
        <v>18</v>
      </c>
      <c r="H46" s="9">
        <v>1158.18</v>
      </c>
      <c r="I46" s="4">
        <v>1</v>
      </c>
      <c r="J46" s="9">
        <f t="shared" si="8"/>
        <v>1158.18</v>
      </c>
      <c r="K46" s="17">
        <f t="shared" si="9"/>
        <v>1158.18</v>
      </c>
    </row>
    <row r="47" spans="1:11" ht="60" customHeight="1" x14ac:dyDescent="0.3">
      <c r="A47" s="4">
        <v>607637</v>
      </c>
      <c r="B47" s="2" t="s">
        <v>696</v>
      </c>
      <c r="C47" s="2" t="s">
        <v>693</v>
      </c>
      <c r="D47" s="4" t="s">
        <v>519</v>
      </c>
      <c r="E47" s="4" t="s">
        <v>23</v>
      </c>
      <c r="F47" s="4" t="s">
        <v>9</v>
      </c>
      <c r="G47" s="4" t="s">
        <v>18</v>
      </c>
      <c r="H47" s="9">
        <v>255</v>
      </c>
      <c r="I47" s="4">
        <v>10</v>
      </c>
      <c r="J47" s="9">
        <f t="shared" si="8"/>
        <v>2550</v>
      </c>
      <c r="K47" s="17">
        <f t="shared" si="9"/>
        <v>2550</v>
      </c>
    </row>
    <row r="48" spans="1:11" ht="60" customHeight="1" x14ac:dyDescent="0.3">
      <c r="A48" s="4">
        <v>479103</v>
      </c>
      <c r="B48" s="2" t="s">
        <v>698</v>
      </c>
      <c r="C48" s="2" t="s">
        <v>697</v>
      </c>
      <c r="D48" s="4" t="s">
        <v>519</v>
      </c>
      <c r="E48" s="4" t="s">
        <v>23</v>
      </c>
      <c r="F48" s="4" t="s">
        <v>9</v>
      </c>
      <c r="G48" s="4" t="s">
        <v>18</v>
      </c>
      <c r="H48" s="9">
        <v>375.99</v>
      </c>
      <c r="I48" s="4">
        <v>5</v>
      </c>
      <c r="J48" s="9">
        <f t="shared" si="8"/>
        <v>1879.95</v>
      </c>
      <c r="K48" s="17">
        <f t="shared" si="9"/>
        <v>1879.95</v>
      </c>
    </row>
    <row r="49" spans="1:11" ht="60" customHeight="1" x14ac:dyDescent="0.3">
      <c r="A49" s="4">
        <v>451817</v>
      </c>
      <c r="B49" s="2" t="s">
        <v>700</v>
      </c>
      <c r="C49" s="2" t="s">
        <v>699</v>
      </c>
      <c r="D49" s="4" t="s">
        <v>519</v>
      </c>
      <c r="E49" s="4" t="s">
        <v>23</v>
      </c>
      <c r="F49" s="4" t="s">
        <v>9</v>
      </c>
      <c r="G49" s="4" t="s">
        <v>18</v>
      </c>
      <c r="H49" s="9">
        <v>65</v>
      </c>
      <c r="I49" s="4">
        <v>15</v>
      </c>
      <c r="J49" s="9">
        <f t="shared" si="8"/>
        <v>975</v>
      </c>
      <c r="K49" s="17">
        <f t="shared" si="9"/>
        <v>975</v>
      </c>
    </row>
    <row r="50" spans="1:11" ht="60" customHeight="1" x14ac:dyDescent="0.3">
      <c r="A50" s="4">
        <v>318869</v>
      </c>
      <c r="B50" s="2" t="s">
        <v>703</v>
      </c>
      <c r="C50" s="2" t="s">
        <v>701</v>
      </c>
      <c r="D50" s="4" t="s">
        <v>519</v>
      </c>
      <c r="E50" s="4" t="s">
        <v>23</v>
      </c>
      <c r="F50" s="4" t="s">
        <v>9</v>
      </c>
      <c r="G50" s="4" t="s">
        <v>702</v>
      </c>
      <c r="H50" s="9">
        <v>70</v>
      </c>
      <c r="I50" s="4">
        <v>5</v>
      </c>
      <c r="J50" s="9">
        <f t="shared" si="8"/>
        <v>350</v>
      </c>
      <c r="K50" s="17">
        <f t="shared" si="9"/>
        <v>350</v>
      </c>
    </row>
    <row r="51" spans="1:11" ht="60" customHeight="1" x14ac:dyDescent="0.3">
      <c r="A51" s="4">
        <v>413714</v>
      </c>
      <c r="B51" s="2" t="s">
        <v>705</v>
      </c>
      <c r="C51" s="2" t="s">
        <v>704</v>
      </c>
      <c r="D51" s="4" t="s">
        <v>519</v>
      </c>
      <c r="E51" s="4" t="s">
        <v>23</v>
      </c>
      <c r="F51" s="4" t="s">
        <v>9</v>
      </c>
      <c r="G51" s="4" t="s">
        <v>702</v>
      </c>
      <c r="H51" s="9">
        <v>70</v>
      </c>
      <c r="I51" s="4">
        <v>5</v>
      </c>
      <c r="J51" s="9">
        <f t="shared" si="8"/>
        <v>350</v>
      </c>
      <c r="K51" s="17">
        <f t="shared" si="9"/>
        <v>350</v>
      </c>
    </row>
    <row r="52" spans="1:11" ht="60" customHeight="1" x14ac:dyDescent="0.3">
      <c r="A52" s="4">
        <v>413717</v>
      </c>
      <c r="B52" s="2" t="s">
        <v>707</v>
      </c>
      <c r="C52" s="2" t="s">
        <v>706</v>
      </c>
      <c r="D52" s="4" t="s">
        <v>519</v>
      </c>
      <c r="E52" s="4" t="s">
        <v>23</v>
      </c>
      <c r="F52" s="4" t="s">
        <v>9</v>
      </c>
      <c r="G52" s="4" t="s">
        <v>702</v>
      </c>
      <c r="H52" s="9">
        <v>70</v>
      </c>
      <c r="I52" s="4">
        <v>5</v>
      </c>
      <c r="J52" s="9">
        <f t="shared" si="8"/>
        <v>350</v>
      </c>
      <c r="K52" s="17">
        <f t="shared" si="9"/>
        <v>350</v>
      </c>
    </row>
    <row r="53" spans="1:11" ht="60" customHeight="1" x14ac:dyDescent="0.3">
      <c r="A53" s="4">
        <v>413715</v>
      </c>
      <c r="B53" s="2" t="s">
        <v>709</v>
      </c>
      <c r="C53" s="2" t="s">
        <v>708</v>
      </c>
      <c r="D53" s="4" t="s">
        <v>519</v>
      </c>
      <c r="E53" s="4" t="s">
        <v>23</v>
      </c>
      <c r="F53" s="4" t="s">
        <v>9</v>
      </c>
      <c r="G53" s="4" t="s">
        <v>702</v>
      </c>
      <c r="H53" s="9">
        <v>70</v>
      </c>
      <c r="I53" s="4">
        <v>5</v>
      </c>
      <c r="J53" s="9">
        <f t="shared" si="8"/>
        <v>350</v>
      </c>
      <c r="K53" s="17">
        <f t="shared" si="9"/>
        <v>350</v>
      </c>
    </row>
    <row r="54" spans="1:11" ht="60" customHeight="1" x14ac:dyDescent="0.3">
      <c r="A54" s="4">
        <v>413716</v>
      </c>
      <c r="B54" s="2" t="s">
        <v>711</v>
      </c>
      <c r="C54" s="2" t="s">
        <v>710</v>
      </c>
      <c r="D54" s="4" t="s">
        <v>519</v>
      </c>
      <c r="E54" s="4" t="s">
        <v>23</v>
      </c>
      <c r="F54" s="4" t="s">
        <v>9</v>
      </c>
      <c r="G54" s="4" t="s">
        <v>702</v>
      </c>
      <c r="H54" s="9">
        <v>70</v>
      </c>
      <c r="I54" s="4">
        <v>5</v>
      </c>
      <c r="J54" s="9">
        <f t="shared" si="8"/>
        <v>350</v>
      </c>
      <c r="K54" s="17">
        <f t="shared" si="9"/>
        <v>350</v>
      </c>
    </row>
    <row r="55" spans="1:11" ht="60" customHeight="1" x14ac:dyDescent="0.3">
      <c r="A55" s="4">
        <v>413713</v>
      </c>
      <c r="B55" s="2" t="s">
        <v>713</v>
      </c>
      <c r="C55" s="2" t="s">
        <v>712</v>
      </c>
      <c r="D55" s="4" t="s">
        <v>519</v>
      </c>
      <c r="E55" s="4" t="s">
        <v>23</v>
      </c>
      <c r="F55" s="4" t="s">
        <v>9</v>
      </c>
      <c r="G55" s="4" t="s">
        <v>702</v>
      </c>
      <c r="H55" s="9">
        <v>70</v>
      </c>
      <c r="I55" s="4">
        <v>5</v>
      </c>
      <c r="J55" s="9">
        <f t="shared" si="8"/>
        <v>350</v>
      </c>
      <c r="K55" s="17">
        <f t="shared" si="9"/>
        <v>350</v>
      </c>
    </row>
    <row r="56" spans="1:11" ht="45" customHeight="1" x14ac:dyDescent="0.3">
      <c r="A56" s="4">
        <v>232464</v>
      </c>
      <c r="B56" s="3" t="s">
        <v>714</v>
      </c>
      <c r="C56" s="2" t="s">
        <v>715</v>
      </c>
      <c r="D56" s="4" t="s">
        <v>519</v>
      </c>
      <c r="E56" s="4" t="s">
        <v>23</v>
      </c>
      <c r="F56" s="4" t="s">
        <v>9</v>
      </c>
      <c r="G56" s="4" t="s">
        <v>18</v>
      </c>
      <c r="H56" s="9">
        <v>32.72</v>
      </c>
      <c r="I56" s="4">
        <v>1</v>
      </c>
      <c r="J56" s="9">
        <f t="shared" si="8"/>
        <v>32.72</v>
      </c>
      <c r="K56" s="17">
        <f t="shared" si="9"/>
        <v>32.72</v>
      </c>
    </row>
    <row r="57" spans="1:11" ht="80.099999999999994" customHeight="1" x14ac:dyDescent="0.3">
      <c r="A57" s="4">
        <v>393476</v>
      </c>
      <c r="B57" s="3" t="s">
        <v>732</v>
      </c>
      <c r="C57" s="2" t="s">
        <v>740</v>
      </c>
      <c r="D57" s="4" t="s">
        <v>519</v>
      </c>
      <c r="E57" s="4" t="s">
        <v>23</v>
      </c>
      <c r="F57" s="4" t="s">
        <v>9</v>
      </c>
      <c r="G57" s="4" t="s">
        <v>18</v>
      </c>
      <c r="H57" s="9">
        <v>270</v>
      </c>
      <c r="I57" s="4">
        <v>1</v>
      </c>
      <c r="J57" s="9">
        <f t="shared" si="8"/>
        <v>270</v>
      </c>
    </row>
    <row r="58" spans="1:11" x14ac:dyDescent="0.3">
      <c r="A58" s="86" t="s">
        <v>8</v>
      </c>
      <c r="B58" s="87"/>
      <c r="C58" s="87"/>
      <c r="D58" s="87"/>
      <c r="E58" s="87"/>
      <c r="F58" s="87"/>
      <c r="G58" s="88"/>
      <c r="H58" s="10">
        <f>SUM(H3:H57)</f>
        <v>6198.4100000000008</v>
      </c>
      <c r="I58" s="10">
        <f>SUM(I3:I57)</f>
        <v>1279.27</v>
      </c>
      <c r="J58" s="10">
        <f>SUM(J3:J57)</f>
        <v>21142.5095</v>
      </c>
      <c r="K58" s="17">
        <f>SUM(K3:K56)</f>
        <v>20872.5095</v>
      </c>
    </row>
    <row r="60" spans="1:11" x14ac:dyDescent="0.3">
      <c r="B60" s="46" t="s">
        <v>746</v>
      </c>
      <c r="C60" s="47">
        <v>24</v>
      </c>
      <c r="H60" s="16"/>
    </row>
    <row r="61" spans="1:11" x14ac:dyDescent="0.3">
      <c r="H61" s="16"/>
    </row>
    <row r="63" spans="1:11" x14ac:dyDescent="0.3">
      <c r="H63" s="16"/>
    </row>
  </sheetData>
  <mergeCells count="2">
    <mergeCell ref="A1:J1"/>
    <mergeCell ref="A58:G5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>
      <pane ySplit="2" topLeftCell="A3" activePane="bottomLeft" state="frozen"/>
      <selection pane="bottomLeft" activeCell="I11" sqref="I11"/>
    </sheetView>
  </sheetViews>
  <sheetFormatPr defaultRowHeight="14.4" x14ac:dyDescent="0.3"/>
  <cols>
    <col min="1" max="1" width="9.109375" customWidth="1"/>
    <col min="2" max="2" width="41.33203125" customWidth="1"/>
    <col min="3" max="3" width="80" customWidth="1"/>
    <col min="4" max="4" width="22.109375" style="8" customWidth="1"/>
    <col min="5" max="5" width="20.5546875" style="8" customWidth="1"/>
    <col min="6" max="6" width="12.6640625" style="8" customWidth="1"/>
    <col min="7" max="7" width="15" style="8" customWidth="1"/>
    <col min="8" max="8" width="13.109375" style="8" customWidth="1"/>
    <col min="9" max="9" width="14" style="8" customWidth="1"/>
    <col min="10" max="10" width="13.88671875" style="8" customWidth="1"/>
  </cols>
  <sheetData>
    <row r="1" spans="1:10" ht="27" customHeight="1" x14ac:dyDescent="0.3">
      <c r="A1" s="89" t="s">
        <v>413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45" customHeight="1" x14ac:dyDescent="0.3">
      <c r="A3" s="4">
        <v>386867</v>
      </c>
      <c r="B3" s="3" t="s">
        <v>378</v>
      </c>
      <c r="C3" s="2" t="s">
        <v>416</v>
      </c>
      <c r="D3" s="4" t="s">
        <v>179</v>
      </c>
      <c r="E3" s="4" t="s">
        <v>23</v>
      </c>
      <c r="F3" s="4" t="s">
        <v>9</v>
      </c>
      <c r="G3" s="4" t="s">
        <v>18</v>
      </c>
      <c r="H3" s="9">
        <v>25</v>
      </c>
      <c r="I3" s="4">
        <v>300</v>
      </c>
      <c r="J3" s="9">
        <f>H3*I3</f>
        <v>7500</v>
      </c>
    </row>
    <row r="4" spans="1:10" ht="45" customHeight="1" x14ac:dyDescent="0.3">
      <c r="A4" s="4">
        <v>240315</v>
      </c>
      <c r="B4" s="3" t="s">
        <v>414</v>
      </c>
      <c r="C4" s="2" t="s">
        <v>418</v>
      </c>
      <c r="D4" s="4" t="s">
        <v>179</v>
      </c>
      <c r="E4" s="4" t="s">
        <v>23</v>
      </c>
      <c r="F4" s="4" t="s">
        <v>9</v>
      </c>
      <c r="G4" s="4" t="s">
        <v>18</v>
      </c>
      <c r="H4" s="9">
        <v>4.5</v>
      </c>
      <c r="I4" s="4">
        <v>500</v>
      </c>
      <c r="J4" s="9">
        <f>H4*I4</f>
        <v>2250</v>
      </c>
    </row>
    <row r="5" spans="1:10" ht="45" customHeight="1" x14ac:dyDescent="0.3">
      <c r="A5" s="4">
        <v>283324</v>
      </c>
      <c r="B5" s="3" t="s">
        <v>415</v>
      </c>
      <c r="C5" s="2" t="s">
        <v>419</v>
      </c>
      <c r="D5" s="4" t="s">
        <v>179</v>
      </c>
      <c r="E5" s="4" t="s">
        <v>23</v>
      </c>
      <c r="F5" s="4" t="s">
        <v>9</v>
      </c>
      <c r="G5" s="4" t="s">
        <v>18</v>
      </c>
      <c r="H5" s="9">
        <v>4.5</v>
      </c>
      <c r="I5" s="4">
        <v>500</v>
      </c>
      <c r="J5" s="9">
        <f>H5*I5</f>
        <v>2250</v>
      </c>
    </row>
    <row r="6" spans="1:10" ht="45" customHeight="1" x14ac:dyDescent="0.3">
      <c r="A6" s="4">
        <v>335930</v>
      </c>
      <c r="B6" s="3" t="s">
        <v>420</v>
      </c>
      <c r="C6" s="2" t="s">
        <v>421</v>
      </c>
      <c r="D6" s="4" t="s">
        <v>179</v>
      </c>
      <c r="E6" s="4" t="s">
        <v>23</v>
      </c>
      <c r="F6" s="4" t="s">
        <v>9</v>
      </c>
      <c r="G6" s="4" t="s">
        <v>18</v>
      </c>
      <c r="H6" s="9">
        <v>6</v>
      </c>
      <c r="I6" s="4">
        <v>200</v>
      </c>
      <c r="J6" s="9">
        <f>H6*I6</f>
        <v>1200</v>
      </c>
    </row>
    <row r="7" spans="1:10" s="18" customFormat="1" ht="45" customHeight="1" x14ac:dyDescent="0.3">
      <c r="A7" s="12">
        <v>458759</v>
      </c>
      <c r="B7" s="13" t="s">
        <v>889</v>
      </c>
      <c r="C7" s="13" t="s">
        <v>888</v>
      </c>
      <c r="D7" s="12" t="s">
        <v>545</v>
      </c>
      <c r="E7" s="12" t="s">
        <v>23</v>
      </c>
      <c r="F7" s="12" t="s">
        <v>9</v>
      </c>
      <c r="G7" s="12" t="s">
        <v>18</v>
      </c>
      <c r="H7" s="14">
        <v>70</v>
      </c>
      <c r="I7" s="12">
        <v>30</v>
      </c>
      <c r="J7" s="14">
        <f>H7*I7</f>
        <v>2100</v>
      </c>
    </row>
    <row r="8" spans="1:10" x14ac:dyDescent="0.3">
      <c r="A8" s="86" t="s">
        <v>8</v>
      </c>
      <c r="B8" s="87"/>
      <c r="C8" s="87"/>
      <c r="D8" s="87"/>
      <c r="E8" s="87"/>
      <c r="F8" s="87"/>
      <c r="G8" s="88"/>
      <c r="H8" s="10">
        <f>SUM(H3:H7)</f>
        <v>110</v>
      </c>
      <c r="I8" s="10">
        <f t="shared" ref="I8:J8" si="0">SUM(I3:I7)</f>
        <v>1530</v>
      </c>
      <c r="J8" s="10">
        <f t="shared" si="0"/>
        <v>15300</v>
      </c>
    </row>
    <row r="10" spans="1:10" x14ac:dyDescent="0.3">
      <c r="B10" s="46" t="s">
        <v>746</v>
      </c>
      <c r="C10" s="47">
        <v>24</v>
      </c>
    </row>
  </sheetData>
  <mergeCells count="2">
    <mergeCell ref="A1:J1"/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workbookViewId="0">
      <pane ySplit="2" topLeftCell="A3" activePane="bottomLeft" state="frozen"/>
      <selection pane="bottomLeft" activeCell="B6" sqref="B6"/>
    </sheetView>
  </sheetViews>
  <sheetFormatPr defaultRowHeight="14.4" x14ac:dyDescent="0.3"/>
  <cols>
    <col min="1" max="1" width="9.109375" customWidth="1"/>
    <col min="2" max="2" width="41.33203125" customWidth="1"/>
    <col min="3" max="3" width="80" customWidth="1"/>
    <col min="4" max="4" width="22.109375" style="8" customWidth="1"/>
    <col min="5" max="5" width="20.5546875" style="8" customWidth="1"/>
    <col min="6" max="6" width="12.6640625" style="8" customWidth="1"/>
    <col min="7" max="7" width="15" style="8" customWidth="1"/>
    <col min="8" max="8" width="13.109375" style="8" customWidth="1"/>
    <col min="9" max="9" width="14" style="8" customWidth="1"/>
    <col min="10" max="10" width="13.88671875" style="8" customWidth="1"/>
  </cols>
  <sheetData>
    <row r="1" spans="1:10" ht="27" customHeight="1" x14ac:dyDescent="0.3">
      <c r="A1" s="89" t="s">
        <v>543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36.9" customHeight="1" x14ac:dyDescent="0.3">
      <c r="A3" s="4">
        <v>256537</v>
      </c>
      <c r="B3" s="3" t="s">
        <v>544</v>
      </c>
      <c r="C3" s="2" t="s">
        <v>548</v>
      </c>
      <c r="D3" s="4" t="s">
        <v>545</v>
      </c>
      <c r="E3" s="4" t="s">
        <v>23</v>
      </c>
      <c r="F3" s="4" t="s">
        <v>9</v>
      </c>
      <c r="G3" s="4" t="s">
        <v>18</v>
      </c>
      <c r="H3" s="9">
        <v>20.9</v>
      </c>
      <c r="I3" s="4">
        <v>5</v>
      </c>
      <c r="J3" s="9">
        <f t="shared" ref="J3:J8" si="0">H3*I3</f>
        <v>104.5</v>
      </c>
    </row>
    <row r="4" spans="1:10" ht="36.9" customHeight="1" x14ac:dyDescent="0.3">
      <c r="A4" s="4">
        <v>339785</v>
      </c>
      <c r="B4" s="3" t="s">
        <v>546</v>
      </c>
      <c r="C4" s="2" t="s">
        <v>549</v>
      </c>
      <c r="D4" s="4" t="s">
        <v>545</v>
      </c>
      <c r="E4" s="4" t="s">
        <v>23</v>
      </c>
      <c r="F4" s="4" t="s">
        <v>9</v>
      </c>
      <c r="G4" s="4" t="s">
        <v>18</v>
      </c>
      <c r="H4" s="9">
        <v>37.4</v>
      </c>
      <c r="I4" s="4">
        <v>5</v>
      </c>
      <c r="J4" s="9">
        <f t="shared" si="0"/>
        <v>187</v>
      </c>
    </row>
    <row r="5" spans="1:10" ht="36.9" customHeight="1" x14ac:dyDescent="0.3">
      <c r="A5" s="4">
        <v>319762</v>
      </c>
      <c r="B5" s="3" t="s">
        <v>547</v>
      </c>
      <c r="C5" s="2" t="s">
        <v>550</v>
      </c>
      <c r="D5" s="4" t="s">
        <v>545</v>
      </c>
      <c r="E5" s="4" t="s">
        <v>23</v>
      </c>
      <c r="F5" s="4" t="s">
        <v>9</v>
      </c>
      <c r="G5" s="4" t="s">
        <v>18</v>
      </c>
      <c r="H5" s="9">
        <v>46.2</v>
      </c>
      <c r="I5" s="4">
        <v>5</v>
      </c>
      <c r="J5" s="9">
        <f t="shared" si="0"/>
        <v>231</v>
      </c>
    </row>
    <row r="6" spans="1:10" ht="36.9" customHeight="1" x14ac:dyDescent="0.3">
      <c r="A6" s="4">
        <v>455987</v>
      </c>
      <c r="B6" s="3" t="s">
        <v>552</v>
      </c>
      <c r="C6" s="2" t="s">
        <v>551</v>
      </c>
      <c r="D6" s="4" t="s">
        <v>545</v>
      </c>
      <c r="E6" s="4" t="s">
        <v>23</v>
      </c>
      <c r="F6" s="4" t="s">
        <v>9</v>
      </c>
      <c r="G6" s="4" t="s">
        <v>18</v>
      </c>
      <c r="H6" s="9">
        <v>1.65</v>
      </c>
      <c r="I6" s="4">
        <v>50</v>
      </c>
      <c r="J6" s="9">
        <f t="shared" si="0"/>
        <v>82.5</v>
      </c>
    </row>
    <row r="7" spans="1:10" ht="36.9" customHeight="1" x14ac:dyDescent="0.3">
      <c r="A7" s="4">
        <v>332179</v>
      </c>
      <c r="B7" s="3" t="s">
        <v>554</v>
      </c>
      <c r="C7" s="2" t="s">
        <v>553</v>
      </c>
      <c r="D7" s="4" t="s">
        <v>545</v>
      </c>
      <c r="E7" s="4" t="s">
        <v>23</v>
      </c>
      <c r="F7" s="4" t="s">
        <v>9</v>
      </c>
      <c r="G7" s="4" t="s">
        <v>18</v>
      </c>
      <c r="H7" s="9">
        <v>13.2</v>
      </c>
      <c r="I7" s="4">
        <v>3</v>
      </c>
      <c r="J7" s="9">
        <f t="shared" si="0"/>
        <v>39.599999999999994</v>
      </c>
    </row>
    <row r="8" spans="1:10" ht="36.9" customHeight="1" x14ac:dyDescent="0.3">
      <c r="A8" s="4">
        <v>260549</v>
      </c>
      <c r="B8" s="3" t="s">
        <v>556</v>
      </c>
      <c r="C8" s="2" t="s">
        <v>555</v>
      </c>
      <c r="D8" s="4" t="s">
        <v>545</v>
      </c>
      <c r="E8" s="4" t="s">
        <v>23</v>
      </c>
      <c r="F8" s="4" t="s">
        <v>9</v>
      </c>
      <c r="G8" s="4" t="s">
        <v>18</v>
      </c>
      <c r="H8" s="9">
        <v>104.5</v>
      </c>
      <c r="I8" s="4">
        <v>10</v>
      </c>
      <c r="J8" s="9">
        <f t="shared" si="0"/>
        <v>1045</v>
      </c>
    </row>
    <row r="9" spans="1:10" ht="50.1" customHeight="1" x14ac:dyDescent="0.3">
      <c r="A9" s="4">
        <v>113360</v>
      </c>
      <c r="B9" s="3" t="s">
        <v>886</v>
      </c>
      <c r="C9" s="2" t="s">
        <v>885</v>
      </c>
      <c r="D9" s="4" t="s">
        <v>545</v>
      </c>
      <c r="E9" s="4" t="s">
        <v>23</v>
      </c>
      <c r="F9" s="4" t="s">
        <v>9</v>
      </c>
      <c r="G9" s="4" t="s">
        <v>18</v>
      </c>
      <c r="H9" s="9">
        <v>0.6</v>
      </c>
      <c r="I9" s="4">
        <v>5000</v>
      </c>
      <c r="J9" s="9">
        <f t="shared" ref="J9" si="1">H9*I9</f>
        <v>3000</v>
      </c>
    </row>
    <row r="10" spans="1:10" x14ac:dyDescent="0.3">
      <c r="A10" s="86" t="s">
        <v>8</v>
      </c>
      <c r="B10" s="87"/>
      <c r="C10" s="87"/>
      <c r="D10" s="87"/>
      <c r="E10" s="87"/>
      <c r="F10" s="87"/>
      <c r="G10" s="88"/>
      <c r="H10" s="10">
        <f>SUM(H3:H9)</f>
        <v>224.45000000000002</v>
      </c>
      <c r="I10" s="10">
        <f t="shared" ref="I10:J10" si="2">SUM(I3:I9)</f>
        <v>5078</v>
      </c>
      <c r="J10" s="10">
        <f t="shared" si="2"/>
        <v>4689.6000000000004</v>
      </c>
    </row>
    <row r="12" spans="1:10" x14ac:dyDescent="0.3">
      <c r="B12" s="46" t="s">
        <v>746</v>
      </c>
      <c r="C12" s="47">
        <v>24</v>
      </c>
    </row>
  </sheetData>
  <mergeCells count="2">
    <mergeCell ref="A1:J1"/>
    <mergeCell ref="A10:G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>
      <pane ySplit="2" topLeftCell="A3" activePane="bottomLeft" state="frozen"/>
      <selection pane="bottomLeft" activeCell="I3" sqref="I3"/>
    </sheetView>
  </sheetViews>
  <sheetFormatPr defaultRowHeight="14.4" x14ac:dyDescent="0.3"/>
  <cols>
    <col min="1" max="1" width="9.109375" customWidth="1"/>
    <col min="2" max="2" width="30.109375" customWidth="1"/>
    <col min="3" max="3" width="80" customWidth="1"/>
    <col min="4" max="4" width="22.109375" style="8" customWidth="1"/>
    <col min="5" max="5" width="15.44140625" style="8" customWidth="1"/>
    <col min="6" max="6" width="12.6640625" style="8" customWidth="1"/>
    <col min="7" max="7" width="19.44140625" style="8" customWidth="1"/>
    <col min="8" max="8" width="13.109375" style="8" customWidth="1"/>
    <col min="9" max="9" width="14" style="8" customWidth="1"/>
    <col min="10" max="10" width="17.109375" style="8" customWidth="1"/>
  </cols>
  <sheetData>
    <row r="1" spans="1:10" ht="27" customHeight="1" x14ac:dyDescent="0.3">
      <c r="A1" s="89" t="s">
        <v>249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1" t="s">
        <v>0</v>
      </c>
      <c r="B2" s="1" t="s">
        <v>1</v>
      </c>
      <c r="C2" s="1" t="s">
        <v>2</v>
      </c>
      <c r="D2" s="1" t="s">
        <v>176</v>
      </c>
      <c r="E2" s="1" t="s">
        <v>22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35.1" customHeight="1" x14ac:dyDescent="0.3">
      <c r="A3" s="4">
        <v>445485</v>
      </c>
      <c r="B3" s="3" t="s">
        <v>134</v>
      </c>
      <c r="C3" s="2" t="s">
        <v>256</v>
      </c>
      <c r="D3" s="4" t="s">
        <v>31</v>
      </c>
      <c r="E3" s="4" t="s">
        <v>23</v>
      </c>
      <c r="F3" s="4" t="s">
        <v>9</v>
      </c>
      <c r="G3" s="4" t="s">
        <v>136</v>
      </c>
      <c r="H3" s="9">
        <v>11</v>
      </c>
      <c r="I3" s="4">
        <v>500</v>
      </c>
      <c r="J3" s="9">
        <f>H3*I3</f>
        <v>5500</v>
      </c>
    </row>
    <row r="4" spans="1:10" ht="35.1" customHeight="1" x14ac:dyDescent="0.3">
      <c r="A4" s="4">
        <v>445484</v>
      </c>
      <c r="B4" s="3" t="s">
        <v>135</v>
      </c>
      <c r="C4" s="2" t="s">
        <v>257</v>
      </c>
      <c r="D4" s="4" t="s">
        <v>31</v>
      </c>
      <c r="E4" s="4" t="s">
        <v>23</v>
      </c>
      <c r="F4" s="4" t="s">
        <v>9</v>
      </c>
      <c r="G4" s="4" t="s">
        <v>137</v>
      </c>
      <c r="H4" s="9">
        <v>1.2</v>
      </c>
      <c r="I4" s="4">
        <v>2500</v>
      </c>
      <c r="J4" s="9">
        <f>H4*I4</f>
        <v>3000</v>
      </c>
    </row>
    <row r="5" spans="1:10" ht="35.1" customHeight="1" x14ac:dyDescent="0.3">
      <c r="A5" s="4">
        <v>461517</v>
      </c>
      <c r="B5" s="3" t="s">
        <v>138</v>
      </c>
      <c r="C5" s="2" t="s">
        <v>258</v>
      </c>
      <c r="D5" s="4" t="s">
        <v>31</v>
      </c>
      <c r="E5" s="4" t="s">
        <v>23</v>
      </c>
      <c r="F5" s="4" t="s">
        <v>9</v>
      </c>
      <c r="G5" s="4" t="s">
        <v>18</v>
      </c>
      <c r="H5" s="9">
        <v>160</v>
      </c>
      <c r="I5" s="4">
        <v>1</v>
      </c>
      <c r="J5" s="9">
        <f>H5*I5</f>
        <v>160</v>
      </c>
    </row>
    <row r="6" spans="1:10" ht="35.1" customHeight="1" x14ac:dyDescent="0.3">
      <c r="A6" s="4">
        <v>402921</v>
      </c>
      <c r="B6" s="3" t="s">
        <v>139</v>
      </c>
      <c r="C6" s="2" t="s">
        <v>259</v>
      </c>
      <c r="D6" s="4" t="s">
        <v>31</v>
      </c>
      <c r="E6" s="4" t="s">
        <v>23</v>
      </c>
      <c r="F6" s="4" t="s">
        <v>9</v>
      </c>
      <c r="G6" s="4" t="s">
        <v>18</v>
      </c>
      <c r="H6" s="9">
        <v>18.5</v>
      </c>
      <c r="I6" s="4">
        <v>15</v>
      </c>
      <c r="J6" s="9">
        <f>H6*I6</f>
        <v>277.5</v>
      </c>
    </row>
    <row r="7" spans="1:10" ht="35.1" customHeight="1" x14ac:dyDescent="0.3">
      <c r="A7" s="4">
        <v>461652</v>
      </c>
      <c r="B7" s="3" t="s">
        <v>140</v>
      </c>
      <c r="C7" s="2" t="s">
        <v>260</v>
      </c>
      <c r="D7" s="4" t="s">
        <v>31</v>
      </c>
      <c r="E7" s="4" t="s">
        <v>23</v>
      </c>
      <c r="F7" s="4" t="s">
        <v>9</v>
      </c>
      <c r="G7" s="4" t="s">
        <v>141</v>
      </c>
      <c r="H7" s="9">
        <v>105</v>
      </c>
      <c r="I7" s="4">
        <v>17</v>
      </c>
      <c r="J7" s="9">
        <f>H7*I7</f>
        <v>1785</v>
      </c>
    </row>
    <row r="8" spans="1:10" x14ac:dyDescent="0.3">
      <c r="A8" s="86" t="s">
        <v>8</v>
      </c>
      <c r="B8" s="87"/>
      <c r="C8" s="87"/>
      <c r="D8" s="87"/>
      <c r="E8" s="87"/>
      <c r="F8" s="87"/>
      <c r="G8" s="88"/>
      <c r="H8" s="10">
        <f>SUM(H3:H7)</f>
        <v>295.7</v>
      </c>
      <c r="I8" s="1">
        <f>SUM(I3:I7)</f>
        <v>3033</v>
      </c>
      <c r="J8" s="10">
        <f>SUM(J3:J7)</f>
        <v>10722.5</v>
      </c>
    </row>
    <row r="10" spans="1:10" x14ac:dyDescent="0.3">
      <c r="B10" s="46" t="s">
        <v>746</v>
      </c>
      <c r="C10" s="47">
        <v>24</v>
      </c>
    </row>
  </sheetData>
  <mergeCells count="2">
    <mergeCell ref="A8:G8"/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pane ySplit="2" topLeftCell="A18" activePane="bottomLeft" state="frozen"/>
      <selection pane="bottomLeft" activeCell="C4" sqref="C4"/>
    </sheetView>
  </sheetViews>
  <sheetFormatPr defaultRowHeight="14.4" x14ac:dyDescent="0.3"/>
  <cols>
    <col min="1" max="1" width="9.109375" customWidth="1"/>
    <col min="2" max="2" width="30.109375" customWidth="1"/>
    <col min="3" max="3" width="80.109375" customWidth="1"/>
    <col min="4" max="4" width="15.44140625" style="8" customWidth="1"/>
    <col min="5" max="5" width="12.6640625" style="8" customWidth="1"/>
    <col min="6" max="6" width="19.44140625" style="8" customWidth="1"/>
    <col min="7" max="7" width="13.109375" style="8" customWidth="1"/>
    <col min="8" max="8" width="14" style="8" customWidth="1"/>
    <col min="9" max="9" width="17.109375" style="8" customWidth="1"/>
  </cols>
  <sheetData>
    <row r="1" spans="1:9" ht="27" customHeight="1" x14ac:dyDescent="0.3">
      <c r="A1" s="89" t="s">
        <v>795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1" t="s">
        <v>0</v>
      </c>
      <c r="B2" s="1" t="s">
        <v>1</v>
      </c>
      <c r="C2" s="1" t="s">
        <v>2</v>
      </c>
      <c r="D2" s="1" t="s">
        <v>22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90" customHeight="1" x14ac:dyDescent="0.3">
      <c r="A3" s="4">
        <v>423941</v>
      </c>
      <c r="B3" s="2" t="s">
        <v>717</v>
      </c>
      <c r="C3" s="2" t="s">
        <v>716</v>
      </c>
      <c r="D3" s="4" t="s">
        <v>23</v>
      </c>
      <c r="E3" s="4" t="s">
        <v>9</v>
      </c>
      <c r="F3" s="4" t="s">
        <v>18</v>
      </c>
      <c r="G3" s="9">
        <v>660</v>
      </c>
      <c r="H3" s="4">
        <v>2</v>
      </c>
      <c r="I3" s="9">
        <f t="shared" ref="I3:I20" si="0">G3*H3</f>
        <v>1320</v>
      </c>
    </row>
    <row r="4" spans="1:9" ht="150" customHeight="1" x14ac:dyDescent="0.3">
      <c r="A4" s="4">
        <v>451813</v>
      </c>
      <c r="B4" s="2" t="s">
        <v>719</v>
      </c>
      <c r="C4" s="2" t="s">
        <v>718</v>
      </c>
      <c r="D4" s="4" t="s">
        <v>23</v>
      </c>
      <c r="E4" s="4" t="s">
        <v>9</v>
      </c>
      <c r="F4" s="4" t="s">
        <v>18</v>
      </c>
      <c r="G4" s="9">
        <v>1652.43</v>
      </c>
      <c r="H4" s="4">
        <v>3</v>
      </c>
      <c r="I4" s="9">
        <f t="shared" si="0"/>
        <v>4957.29</v>
      </c>
    </row>
    <row r="5" spans="1:9" ht="99.9" customHeight="1" x14ac:dyDescent="0.3">
      <c r="A5" s="4">
        <v>603472</v>
      </c>
      <c r="B5" s="3" t="s">
        <v>721</v>
      </c>
      <c r="C5" s="2" t="s">
        <v>720</v>
      </c>
      <c r="D5" s="4" t="s">
        <v>23</v>
      </c>
      <c r="E5" s="4" t="s">
        <v>9</v>
      </c>
      <c r="F5" s="4" t="s">
        <v>18</v>
      </c>
      <c r="G5" s="9">
        <v>470</v>
      </c>
      <c r="H5" s="4">
        <v>2</v>
      </c>
      <c r="I5" s="9">
        <f t="shared" si="0"/>
        <v>940</v>
      </c>
    </row>
    <row r="6" spans="1:9" ht="99.9" customHeight="1" x14ac:dyDescent="0.3">
      <c r="A6" s="4">
        <v>335551</v>
      </c>
      <c r="B6" s="2" t="s">
        <v>723</v>
      </c>
      <c r="C6" s="2" t="s">
        <v>722</v>
      </c>
      <c r="D6" s="4" t="s">
        <v>23</v>
      </c>
      <c r="E6" s="4" t="s">
        <v>9</v>
      </c>
      <c r="F6" s="4" t="s">
        <v>18</v>
      </c>
      <c r="G6" s="9">
        <v>750</v>
      </c>
      <c r="H6" s="4">
        <v>2</v>
      </c>
      <c r="I6" s="9">
        <f t="shared" si="0"/>
        <v>1500</v>
      </c>
    </row>
    <row r="7" spans="1:9" ht="110.1" customHeight="1" x14ac:dyDescent="0.3">
      <c r="A7" s="4">
        <v>448242</v>
      </c>
      <c r="B7" s="2" t="s">
        <v>725</v>
      </c>
      <c r="C7" s="2" t="s">
        <v>724</v>
      </c>
      <c r="D7" s="4" t="s">
        <v>23</v>
      </c>
      <c r="E7" s="4" t="s">
        <v>9</v>
      </c>
      <c r="F7" s="4" t="s">
        <v>18</v>
      </c>
      <c r="G7" s="9">
        <v>1700</v>
      </c>
      <c r="H7" s="4">
        <v>2</v>
      </c>
      <c r="I7" s="9">
        <f t="shared" si="0"/>
        <v>3400</v>
      </c>
    </row>
    <row r="8" spans="1:9" ht="159.9" customHeight="1" x14ac:dyDescent="0.3">
      <c r="A8" s="4">
        <v>258623</v>
      </c>
      <c r="B8" s="3" t="s">
        <v>726</v>
      </c>
      <c r="C8" s="2" t="s">
        <v>727</v>
      </c>
      <c r="D8" s="4" t="s">
        <v>23</v>
      </c>
      <c r="E8" s="4" t="s">
        <v>9</v>
      </c>
      <c r="F8" s="4" t="s">
        <v>18</v>
      </c>
      <c r="G8" s="9">
        <v>780</v>
      </c>
      <c r="H8" s="4">
        <v>2</v>
      </c>
      <c r="I8" s="9">
        <f t="shared" si="0"/>
        <v>1560</v>
      </c>
    </row>
    <row r="9" spans="1:9" ht="99.9" customHeight="1" x14ac:dyDescent="0.3">
      <c r="A9" s="4">
        <v>620140</v>
      </c>
      <c r="B9" s="2" t="s">
        <v>730</v>
      </c>
      <c r="C9" s="2" t="s">
        <v>731</v>
      </c>
      <c r="D9" s="4" t="s">
        <v>23</v>
      </c>
      <c r="E9" s="4" t="s">
        <v>9</v>
      </c>
      <c r="F9" s="4" t="s">
        <v>18</v>
      </c>
      <c r="G9" s="9">
        <v>1200</v>
      </c>
      <c r="H9" s="4">
        <v>2</v>
      </c>
      <c r="I9" s="9">
        <f t="shared" si="0"/>
        <v>2400</v>
      </c>
    </row>
    <row r="10" spans="1:9" ht="80.099999999999994" customHeight="1" x14ac:dyDescent="0.3">
      <c r="A10" s="4">
        <v>620140</v>
      </c>
      <c r="B10" s="2" t="s">
        <v>729</v>
      </c>
      <c r="C10" s="2" t="s">
        <v>728</v>
      </c>
      <c r="D10" s="4" t="s">
        <v>23</v>
      </c>
      <c r="E10" s="4" t="s">
        <v>9</v>
      </c>
      <c r="F10" s="4" t="s">
        <v>18</v>
      </c>
      <c r="G10" s="9">
        <v>1270</v>
      </c>
      <c r="H10" s="4">
        <v>1</v>
      </c>
      <c r="I10" s="9">
        <f t="shared" si="0"/>
        <v>1270</v>
      </c>
    </row>
    <row r="11" spans="1:9" ht="101.25" customHeight="1" x14ac:dyDescent="0.3">
      <c r="A11" s="4">
        <v>482381</v>
      </c>
      <c r="B11" s="22" t="s">
        <v>737</v>
      </c>
      <c r="C11" s="2" t="s">
        <v>738</v>
      </c>
      <c r="D11" s="4" t="s">
        <v>23</v>
      </c>
      <c r="E11" s="4" t="s">
        <v>9</v>
      </c>
      <c r="F11" s="4" t="s">
        <v>18</v>
      </c>
      <c r="G11" s="9">
        <v>7429.96</v>
      </c>
      <c r="H11" s="4">
        <v>1</v>
      </c>
      <c r="I11" s="9">
        <f t="shared" si="0"/>
        <v>7429.96</v>
      </c>
    </row>
    <row r="12" spans="1:9" ht="115.5" customHeight="1" x14ac:dyDescent="0.3">
      <c r="A12" s="4">
        <v>471895</v>
      </c>
      <c r="B12" s="2" t="s">
        <v>741</v>
      </c>
      <c r="C12" s="2" t="s">
        <v>739</v>
      </c>
      <c r="D12" s="4" t="s">
        <v>23</v>
      </c>
      <c r="E12" s="4" t="s">
        <v>9</v>
      </c>
      <c r="F12" s="4" t="s">
        <v>18</v>
      </c>
      <c r="G12" s="9">
        <v>7818.96</v>
      </c>
      <c r="H12" s="4">
        <v>2</v>
      </c>
      <c r="I12" s="9">
        <f t="shared" si="0"/>
        <v>15637.92</v>
      </c>
    </row>
    <row r="13" spans="1:9" ht="99.9" customHeight="1" x14ac:dyDescent="0.3">
      <c r="A13" s="4">
        <v>618643</v>
      </c>
      <c r="B13" s="2" t="s">
        <v>743</v>
      </c>
      <c r="C13" s="2" t="s">
        <v>742</v>
      </c>
      <c r="D13" s="4" t="s">
        <v>23</v>
      </c>
      <c r="E13" s="4" t="s">
        <v>9</v>
      </c>
      <c r="F13" s="4" t="s">
        <v>18</v>
      </c>
      <c r="G13" s="9">
        <v>8816.6299999999992</v>
      </c>
      <c r="H13" s="4">
        <v>1</v>
      </c>
      <c r="I13" s="9">
        <f t="shared" si="0"/>
        <v>8816.6299999999992</v>
      </c>
    </row>
    <row r="14" spans="1:9" ht="99.9" customHeight="1" x14ac:dyDescent="0.3">
      <c r="A14" s="54">
        <v>451869</v>
      </c>
      <c r="B14" s="23" t="s">
        <v>878</v>
      </c>
      <c r="C14" s="55" t="s">
        <v>879</v>
      </c>
      <c r="D14" s="4" t="s">
        <v>23</v>
      </c>
      <c r="E14" s="4" t="s">
        <v>9</v>
      </c>
      <c r="F14" s="4" t="s">
        <v>18</v>
      </c>
      <c r="G14" s="56">
        <v>1849.99</v>
      </c>
      <c r="H14" s="54">
        <v>1</v>
      </c>
      <c r="I14" s="56">
        <f t="shared" si="0"/>
        <v>1849.99</v>
      </c>
    </row>
    <row r="15" spans="1:9" ht="99.9" customHeight="1" x14ac:dyDescent="0.3">
      <c r="A15" s="54">
        <v>475693</v>
      </c>
      <c r="B15" s="2" t="s">
        <v>745</v>
      </c>
      <c r="C15" s="55" t="s">
        <v>744</v>
      </c>
      <c r="D15" s="54" t="s">
        <v>23</v>
      </c>
      <c r="E15" s="54" t="s">
        <v>9</v>
      </c>
      <c r="F15" s="54" t="s">
        <v>18</v>
      </c>
      <c r="G15" s="56">
        <v>269.23</v>
      </c>
      <c r="H15" s="54">
        <v>13</v>
      </c>
      <c r="I15" s="56">
        <f t="shared" si="0"/>
        <v>3499.9900000000002</v>
      </c>
    </row>
    <row r="16" spans="1:9" s="57" customFormat="1" ht="189.9" customHeight="1" x14ac:dyDescent="0.3">
      <c r="A16" s="4">
        <v>450256</v>
      </c>
      <c r="B16" s="55" t="s">
        <v>842</v>
      </c>
      <c r="C16" s="2" t="s">
        <v>843</v>
      </c>
      <c r="D16" s="4" t="s">
        <v>23</v>
      </c>
      <c r="E16" s="4" t="s">
        <v>9</v>
      </c>
      <c r="F16" s="4" t="s">
        <v>18</v>
      </c>
      <c r="G16" s="9">
        <v>2827</v>
      </c>
      <c r="H16" s="4">
        <v>2</v>
      </c>
      <c r="I16" s="9">
        <f t="shared" ref="I16:I17" si="1">G16*H16</f>
        <v>5654</v>
      </c>
    </row>
    <row r="17" spans="1:9" s="57" customFormat="1" ht="80.099999999999994" customHeight="1" x14ac:dyDescent="0.3">
      <c r="A17" s="4">
        <v>374587</v>
      </c>
      <c r="B17" s="55" t="s">
        <v>844</v>
      </c>
      <c r="C17" s="2" t="s">
        <v>845</v>
      </c>
      <c r="D17" s="4" t="s">
        <v>23</v>
      </c>
      <c r="E17" s="4" t="s">
        <v>9</v>
      </c>
      <c r="F17" s="4" t="s">
        <v>18</v>
      </c>
      <c r="G17" s="9">
        <v>129</v>
      </c>
      <c r="H17" s="4">
        <v>2</v>
      </c>
      <c r="I17" s="9">
        <f t="shared" si="1"/>
        <v>258</v>
      </c>
    </row>
    <row r="18" spans="1:9" s="57" customFormat="1" ht="80.099999999999994" customHeight="1" x14ac:dyDescent="0.3">
      <c r="A18" s="4">
        <v>384230</v>
      </c>
      <c r="B18" s="55" t="s">
        <v>846</v>
      </c>
      <c r="C18" s="2" t="s">
        <v>847</v>
      </c>
      <c r="D18" s="4" t="s">
        <v>23</v>
      </c>
      <c r="E18" s="4" t="s">
        <v>9</v>
      </c>
      <c r="F18" s="4" t="s">
        <v>18</v>
      </c>
      <c r="G18" s="9">
        <v>123</v>
      </c>
      <c r="H18" s="4">
        <v>4</v>
      </c>
      <c r="I18" s="9">
        <f t="shared" ref="I18:I19" si="2">G18*H18</f>
        <v>492</v>
      </c>
    </row>
    <row r="19" spans="1:9" s="57" customFormat="1" ht="50.1" customHeight="1" x14ac:dyDescent="0.3">
      <c r="A19" s="4">
        <v>368683</v>
      </c>
      <c r="B19" s="60" t="s">
        <v>848</v>
      </c>
      <c r="C19" s="2" t="s">
        <v>849</v>
      </c>
      <c r="D19" s="4" t="s">
        <v>23</v>
      </c>
      <c r="E19" s="4" t="s">
        <v>9</v>
      </c>
      <c r="F19" s="4" t="s">
        <v>18</v>
      </c>
      <c r="G19" s="9">
        <v>63</v>
      </c>
      <c r="H19" s="4">
        <v>50</v>
      </c>
      <c r="I19" s="9">
        <f t="shared" si="2"/>
        <v>3150</v>
      </c>
    </row>
    <row r="20" spans="1:9" s="57" customFormat="1" ht="80.099999999999994" customHeight="1" x14ac:dyDescent="0.3">
      <c r="A20" s="4">
        <v>435066</v>
      </c>
      <c r="B20" s="55" t="s">
        <v>850</v>
      </c>
      <c r="C20" s="2" t="s">
        <v>851</v>
      </c>
      <c r="D20" s="4" t="s">
        <v>23</v>
      </c>
      <c r="E20" s="4" t="s">
        <v>9</v>
      </c>
      <c r="F20" s="4" t="s">
        <v>18</v>
      </c>
      <c r="G20" s="9">
        <v>37</v>
      </c>
      <c r="H20" s="4">
        <v>6</v>
      </c>
      <c r="I20" s="9">
        <f t="shared" si="0"/>
        <v>222</v>
      </c>
    </row>
    <row r="21" spans="1:9" x14ac:dyDescent="0.3">
      <c r="A21" s="86" t="s">
        <v>8</v>
      </c>
      <c r="B21" s="87"/>
      <c r="C21" s="87"/>
      <c r="D21" s="87"/>
      <c r="E21" s="87"/>
      <c r="F21" s="88"/>
      <c r="G21" s="10">
        <f>SUM(G3:G20)</f>
        <v>37846.199999999997</v>
      </c>
      <c r="H21" s="10">
        <f t="shared" ref="H21:I21" si="3">SUM(H3:H20)</f>
        <v>98</v>
      </c>
      <c r="I21" s="10">
        <f t="shared" si="3"/>
        <v>64357.779999999992</v>
      </c>
    </row>
    <row r="23" spans="1:9" x14ac:dyDescent="0.3">
      <c r="B23" s="46" t="s">
        <v>746</v>
      </c>
      <c r="C23" s="47">
        <v>38</v>
      </c>
    </row>
  </sheetData>
  <mergeCells count="2">
    <mergeCell ref="A1:I1"/>
    <mergeCell ref="A21:F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45</vt:i4>
      </vt:variant>
    </vt:vector>
  </HeadingPairs>
  <TitlesOfParts>
    <vt:vector size="45" baseType="lpstr">
      <vt:lpstr>1. Supermercado</vt:lpstr>
      <vt:lpstr>2. Padaria</vt:lpstr>
      <vt:lpstr>3. Salgados</vt:lpstr>
      <vt:lpstr>4. Material de expediente</vt:lpstr>
      <vt:lpstr>5. Suprimentos TIC</vt:lpstr>
      <vt:lpstr>6. Material gráfico</vt:lpstr>
      <vt:lpstr>7. Chaves, carimbos, ...</vt:lpstr>
      <vt:lpstr>8. Gás e Água</vt:lpstr>
      <vt:lpstr>9. Equipamentos TIC</vt:lpstr>
      <vt:lpstr>10. Fragmentador de papel</vt:lpstr>
      <vt:lpstr>11. Mobiliário</vt:lpstr>
      <vt:lpstr>12. Serv Gestão de Frotas</vt:lpstr>
      <vt:lpstr>13. Locação de veículos</vt:lpstr>
      <vt:lpstr>14. Serv Transporte servidores</vt:lpstr>
      <vt:lpstr>15. Serv Internet e Telefonia</vt:lpstr>
      <vt:lpstr>16. Serv Seguro Estagiários</vt:lpstr>
      <vt:lpstr>17. Serviços Postais</vt:lpstr>
      <vt:lpstr>18. Tarifas Bancárias</vt:lpstr>
      <vt:lpstr>19. Manutenção ar cond</vt:lpstr>
      <vt:lpstr>20. Terceirização</vt:lpstr>
      <vt:lpstr>21. Serv água e esgoto</vt:lpstr>
      <vt:lpstr>22. Serv Energia Elétrica</vt:lpstr>
      <vt:lpstr>23. Serv Buffet</vt:lpstr>
      <vt:lpstr>24. Serv Recarga Extintores</vt:lpstr>
      <vt:lpstr>25. Serv Dedetização </vt:lpstr>
      <vt:lpstr>26. Locação Imóvel</vt:lpstr>
      <vt:lpstr>27. Saúde Ocupacional</vt:lpstr>
      <vt:lpstr>28. Sistema de segurança</vt:lpstr>
      <vt:lpstr>29. Manutenção predial</vt:lpstr>
      <vt:lpstr>30. Serv Chaveiro</vt:lpstr>
      <vt:lpstr>31. Publicações Oficiais</vt:lpstr>
      <vt:lpstr>32. Serv Publicidade</vt:lpstr>
      <vt:lpstr>33. Plano de saúde</vt:lpstr>
      <vt:lpstr>34. Treinamento</vt:lpstr>
      <vt:lpstr>35. Hospedagem</vt:lpstr>
      <vt:lpstr>36. Sistema de Gestão</vt:lpstr>
      <vt:lpstr>37. Locação de impressoras</vt:lpstr>
      <vt:lpstr>38. Armazenamento em nuvem</vt:lpstr>
      <vt:lpstr>39. Cerfificado Digital</vt:lpstr>
      <vt:lpstr>40. Locação Nobreak</vt:lpstr>
      <vt:lpstr>41. Transporte Escola</vt:lpstr>
      <vt:lpstr>42. Passagens aéreas e desp loc</vt:lpstr>
      <vt:lpstr>43 - Cesta Natalina</vt:lpstr>
      <vt:lpstr>Resumo</vt:lpstr>
      <vt:lpstr>Orçamento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 Câmara 1</dc:creator>
  <cp:lastModifiedBy>Contabilidade Câmara 2</cp:lastModifiedBy>
  <cp:lastPrinted>2024-12-16T12:24:17Z</cp:lastPrinted>
  <dcterms:created xsi:type="dcterms:W3CDTF">2024-09-23T11:38:21Z</dcterms:created>
  <dcterms:modified xsi:type="dcterms:W3CDTF">2024-12-18T14:28:57Z</dcterms:modified>
</cp:coreProperties>
</file>